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 - Stavební objekt - ša..." sheetId="2" r:id="rId2"/>
    <sheet name="02 - Vedlejší a ostatní n..." sheetId="3" r:id="rId3"/>
    <sheet name="Pokyny pro vyplnění" sheetId="4" r:id="rId4"/>
  </sheets>
  <definedNames>
    <definedName name="_xlnm.Print_Area" localSheetId="0">'Rekapitulace stavby'!$D$4:$AO$36,'Rekapitulace stavby'!$C$42:$AQ$57</definedName>
    <definedName name="_xlnm.Print_Titles" localSheetId="0">'Rekapitulace stavby'!$52:$52</definedName>
    <definedName name="_xlnm._FilterDatabase" localSheetId="1" hidden="1">'01 - Stavební objekt - ša...'!$C$131:$K$921</definedName>
    <definedName name="_xlnm.Print_Area" localSheetId="1">'01 - Stavební objekt - ša...'!$C$4:$J$39,'01 - Stavební objekt - ša...'!$C$45:$J$113,'01 - Stavební objekt - ša...'!$C$119:$K$921</definedName>
    <definedName name="_xlnm.Print_Titles" localSheetId="1">'01 - Stavební objekt - ša...'!$131:$131</definedName>
    <definedName name="_xlnm._FilterDatabase" localSheetId="2" hidden="1">'02 - Vedlejší a ostatní n...'!$C$79:$K$85</definedName>
    <definedName name="_xlnm.Print_Area" localSheetId="2">'02 - Vedlejší a ostatní n...'!$C$4:$J$39,'02 - Vedlejší a ostatní n...'!$C$45:$J$61,'02 - Vedlejší a ostatní n...'!$C$67:$K$85</definedName>
    <definedName name="_xlnm.Print_Titles" localSheetId="2">'02 - Vedlejší a ostatní n...'!$79:$79</definedName>
    <definedName name="_xlnm.Print_Area" localSheetId="3">'Pokyny pro vyplnění'!$B$2:$K$71,'Pokyny pro vyplnění'!$B$74:$K$118,'Pokyny pro vyplnění'!$B$121:$K$190,'Pokyny pro vyplnění'!$B$198:$K$218</definedName>
  </definedNames>
  <calcPr/>
</workbook>
</file>

<file path=xl/calcChain.xml><?xml version="1.0" encoding="utf-8"?>
<calcChain xmlns="http://schemas.openxmlformats.org/spreadsheetml/2006/main">
  <c i="3" r="J37"/>
  <c r="J36"/>
  <c i="1" r="AY56"/>
  <c i="3" r="J35"/>
  <c i="1" r="AX56"/>
  <c i="3" r="BI85"/>
  <c r="BH85"/>
  <c r="BG85"/>
  <c r="BF85"/>
  <c r="T85"/>
  <c r="R85"/>
  <c r="P85"/>
  <c r="BK85"/>
  <c r="J85"/>
  <c r="BE85"/>
  <c r="BI84"/>
  <c r="BH84"/>
  <c r="BG84"/>
  <c r="BF84"/>
  <c r="T84"/>
  <c r="R84"/>
  <c r="P84"/>
  <c r="BK84"/>
  <c r="J84"/>
  <c r="BE84"/>
  <c r="BI83"/>
  <c r="BH83"/>
  <c r="BG83"/>
  <c r="BF83"/>
  <c r="T83"/>
  <c r="R83"/>
  <c r="P83"/>
  <c r="BK83"/>
  <c r="J83"/>
  <c r="BE83"/>
  <c r="BI82"/>
  <c r="F37"/>
  <c i="1" r="BD56"/>
  <c i="3" r="BH82"/>
  <c r="F36"/>
  <c i="1" r="BC56"/>
  <c i="3" r="BG82"/>
  <c r="F35"/>
  <c i="1" r="BB56"/>
  <c i="3" r="BF82"/>
  <c r="J34"/>
  <c i="1" r="AW56"/>
  <c i="3" r="F34"/>
  <c i="1" r="BA56"/>
  <c i="3" r="T82"/>
  <c r="T81"/>
  <c r="T80"/>
  <c r="R82"/>
  <c r="R81"/>
  <c r="R80"/>
  <c r="P82"/>
  <c r="P81"/>
  <c r="P80"/>
  <c i="1" r="AU56"/>
  <c i="3" r="BK82"/>
  <c r="BK81"/>
  <c r="J81"/>
  <c r="BK80"/>
  <c r="J80"/>
  <c r="J59"/>
  <c r="J30"/>
  <c i="1" r="AG56"/>
  <c i="3" r="J82"/>
  <c r="BE82"/>
  <c r="J33"/>
  <c i="1" r="AV56"/>
  <c i="3" r="F33"/>
  <c i="1" r="AZ56"/>
  <c i="3" r="J60"/>
  <c r="J77"/>
  <c r="J76"/>
  <c r="F76"/>
  <c r="F74"/>
  <c r="E72"/>
  <c r="J55"/>
  <c r="J54"/>
  <c r="F54"/>
  <c r="F52"/>
  <c r="E50"/>
  <c r="J39"/>
  <c r="J18"/>
  <c r="E18"/>
  <c r="F77"/>
  <c r="F55"/>
  <c r="J17"/>
  <c r="J12"/>
  <c r="J74"/>
  <c r="J52"/>
  <c r="E7"/>
  <c r="E70"/>
  <c r="E48"/>
  <c i="2" r="J37"/>
  <c r="J36"/>
  <c i="1" r="AY55"/>
  <c i="2" r="J35"/>
  <c i="1" r="AX55"/>
  <c i="2" r="BI921"/>
  <c r="BH921"/>
  <c r="BG921"/>
  <c r="BF921"/>
  <c r="T921"/>
  <c r="R921"/>
  <c r="P921"/>
  <c r="BK921"/>
  <c r="J921"/>
  <c r="BE921"/>
  <c r="BI920"/>
  <c r="BH920"/>
  <c r="BG920"/>
  <c r="BF920"/>
  <c r="T920"/>
  <c r="R920"/>
  <c r="P920"/>
  <c r="BK920"/>
  <c r="J920"/>
  <c r="BE920"/>
  <c r="BI919"/>
  <c r="BH919"/>
  <c r="BG919"/>
  <c r="BF919"/>
  <c r="T919"/>
  <c r="T918"/>
  <c r="R919"/>
  <c r="R918"/>
  <c r="P919"/>
  <c r="P918"/>
  <c r="BK919"/>
  <c r="BK918"/>
  <c r="J918"/>
  <c r="J919"/>
  <c r="BE919"/>
  <c r="J112"/>
  <c r="BI917"/>
  <c r="BH917"/>
  <c r="BG917"/>
  <c r="BF917"/>
  <c r="T917"/>
  <c r="R917"/>
  <c r="P917"/>
  <c r="BK917"/>
  <c r="J917"/>
  <c r="BE917"/>
  <c r="BI916"/>
  <c r="BH916"/>
  <c r="BG916"/>
  <c r="BF916"/>
  <c r="T916"/>
  <c r="R916"/>
  <c r="P916"/>
  <c r="BK916"/>
  <c r="J916"/>
  <c r="BE916"/>
  <c r="BI915"/>
  <c r="BH915"/>
  <c r="BG915"/>
  <c r="BF915"/>
  <c r="T915"/>
  <c r="T914"/>
  <c r="R915"/>
  <c r="R914"/>
  <c r="P915"/>
  <c r="P914"/>
  <c r="BK915"/>
  <c r="BK914"/>
  <c r="J914"/>
  <c r="J915"/>
  <c r="BE915"/>
  <c r="J111"/>
  <c r="BI913"/>
  <c r="BH913"/>
  <c r="BG913"/>
  <c r="BF913"/>
  <c r="T913"/>
  <c r="R913"/>
  <c r="P913"/>
  <c r="BK913"/>
  <c r="J913"/>
  <c r="BE913"/>
  <c r="BI912"/>
  <c r="BH912"/>
  <c r="BG912"/>
  <c r="BF912"/>
  <c r="T912"/>
  <c r="T911"/>
  <c r="R912"/>
  <c r="R911"/>
  <c r="P912"/>
  <c r="P911"/>
  <c r="BK912"/>
  <c r="BK911"/>
  <c r="J911"/>
  <c r="J912"/>
  <c r="BE912"/>
  <c r="J110"/>
  <c r="BI910"/>
  <c r="BH910"/>
  <c r="BG910"/>
  <c r="BF910"/>
  <c r="T910"/>
  <c r="T909"/>
  <c r="R910"/>
  <c r="R909"/>
  <c r="P910"/>
  <c r="P909"/>
  <c r="BK910"/>
  <c r="BK909"/>
  <c r="J909"/>
  <c r="J910"/>
  <c r="BE910"/>
  <c r="J109"/>
  <c r="BI908"/>
  <c r="BH908"/>
  <c r="BG908"/>
  <c r="BF908"/>
  <c r="T908"/>
  <c r="T907"/>
  <c r="R908"/>
  <c r="R907"/>
  <c r="P908"/>
  <c r="P907"/>
  <c r="BK908"/>
  <c r="BK907"/>
  <c r="J907"/>
  <c r="J908"/>
  <c r="BE908"/>
  <c r="J108"/>
  <c r="BI906"/>
  <c r="BH906"/>
  <c r="BG906"/>
  <c r="BF906"/>
  <c r="T906"/>
  <c r="R906"/>
  <c r="P906"/>
  <c r="BK906"/>
  <c r="J906"/>
  <c r="BE906"/>
  <c r="BI905"/>
  <c r="BH905"/>
  <c r="BG905"/>
  <c r="BF905"/>
  <c r="T905"/>
  <c r="R905"/>
  <c r="P905"/>
  <c r="BK905"/>
  <c r="J905"/>
  <c r="BE905"/>
  <c r="BI904"/>
  <c r="BH904"/>
  <c r="BG904"/>
  <c r="BF904"/>
  <c r="T904"/>
  <c r="R904"/>
  <c r="P904"/>
  <c r="BK904"/>
  <c r="J904"/>
  <c r="BE904"/>
  <c r="BI903"/>
  <c r="BH903"/>
  <c r="BG903"/>
  <c r="BF903"/>
  <c r="T903"/>
  <c r="R903"/>
  <c r="P903"/>
  <c r="BK903"/>
  <c r="J903"/>
  <c r="BE903"/>
  <c r="BI902"/>
  <c r="BH902"/>
  <c r="BG902"/>
  <c r="BF902"/>
  <c r="T902"/>
  <c r="R902"/>
  <c r="P902"/>
  <c r="BK902"/>
  <c r="J902"/>
  <c r="BE902"/>
  <c r="BI901"/>
  <c r="BH901"/>
  <c r="BG901"/>
  <c r="BF901"/>
  <c r="T901"/>
  <c r="R901"/>
  <c r="P901"/>
  <c r="BK901"/>
  <c r="J901"/>
  <c r="BE901"/>
  <c r="BI900"/>
  <c r="BH900"/>
  <c r="BG900"/>
  <c r="BF900"/>
  <c r="T900"/>
  <c r="R900"/>
  <c r="P900"/>
  <c r="BK900"/>
  <c r="J900"/>
  <c r="BE900"/>
  <c r="BI899"/>
  <c r="BH899"/>
  <c r="BG899"/>
  <c r="BF899"/>
  <c r="T899"/>
  <c r="R899"/>
  <c r="P899"/>
  <c r="BK899"/>
  <c r="J899"/>
  <c r="BE899"/>
  <c r="BI898"/>
  <c r="BH898"/>
  <c r="BG898"/>
  <c r="BF898"/>
  <c r="T898"/>
  <c r="R898"/>
  <c r="P898"/>
  <c r="BK898"/>
  <c r="J898"/>
  <c r="BE898"/>
  <c r="BI897"/>
  <c r="BH897"/>
  <c r="BG897"/>
  <c r="BF897"/>
  <c r="T897"/>
  <c r="R897"/>
  <c r="P897"/>
  <c r="BK897"/>
  <c r="J897"/>
  <c r="BE897"/>
  <c r="BI896"/>
  <c r="BH896"/>
  <c r="BG896"/>
  <c r="BF896"/>
  <c r="T896"/>
  <c r="R896"/>
  <c r="P896"/>
  <c r="BK896"/>
  <c r="J896"/>
  <c r="BE896"/>
  <c r="BI895"/>
  <c r="BH895"/>
  <c r="BG895"/>
  <c r="BF895"/>
  <c r="T895"/>
  <c r="R895"/>
  <c r="P895"/>
  <c r="BK895"/>
  <c r="J895"/>
  <c r="BE895"/>
  <c r="BI894"/>
  <c r="BH894"/>
  <c r="BG894"/>
  <c r="BF894"/>
  <c r="T894"/>
  <c r="R894"/>
  <c r="P894"/>
  <c r="BK894"/>
  <c r="J894"/>
  <c r="BE894"/>
  <c r="BI893"/>
  <c r="BH893"/>
  <c r="BG893"/>
  <c r="BF893"/>
  <c r="T893"/>
  <c r="R893"/>
  <c r="P893"/>
  <c r="BK893"/>
  <c r="J893"/>
  <c r="BE893"/>
  <c r="BI892"/>
  <c r="BH892"/>
  <c r="BG892"/>
  <c r="BF892"/>
  <c r="T892"/>
  <c r="R892"/>
  <c r="P892"/>
  <c r="BK892"/>
  <c r="J892"/>
  <c r="BE892"/>
  <c r="BI891"/>
  <c r="BH891"/>
  <c r="BG891"/>
  <c r="BF891"/>
  <c r="T891"/>
  <c r="T890"/>
  <c r="R891"/>
  <c r="R890"/>
  <c r="P891"/>
  <c r="P890"/>
  <c r="BK891"/>
  <c r="BK890"/>
  <c r="J890"/>
  <c r="J891"/>
  <c r="BE891"/>
  <c r="J107"/>
  <c r="BI889"/>
  <c r="BH889"/>
  <c r="BG889"/>
  <c r="BF889"/>
  <c r="T889"/>
  <c r="R889"/>
  <c r="P889"/>
  <c r="BK889"/>
  <c r="J889"/>
  <c r="BE889"/>
  <c r="BI888"/>
  <c r="BH888"/>
  <c r="BG888"/>
  <c r="BF888"/>
  <c r="T888"/>
  <c r="R888"/>
  <c r="P888"/>
  <c r="BK888"/>
  <c r="J888"/>
  <c r="BE888"/>
  <c r="BI887"/>
  <c r="BH887"/>
  <c r="BG887"/>
  <c r="BF887"/>
  <c r="T887"/>
  <c r="R887"/>
  <c r="P887"/>
  <c r="BK887"/>
  <c r="J887"/>
  <c r="BE887"/>
  <c r="BI886"/>
  <c r="BH886"/>
  <c r="BG886"/>
  <c r="BF886"/>
  <c r="T886"/>
  <c r="R886"/>
  <c r="P886"/>
  <c r="BK886"/>
  <c r="J886"/>
  <c r="BE886"/>
  <c r="BI885"/>
  <c r="BH885"/>
  <c r="BG885"/>
  <c r="BF885"/>
  <c r="T885"/>
  <c r="R885"/>
  <c r="P885"/>
  <c r="BK885"/>
  <c r="J885"/>
  <c r="BE885"/>
  <c r="BI884"/>
  <c r="BH884"/>
  <c r="BG884"/>
  <c r="BF884"/>
  <c r="T884"/>
  <c r="R884"/>
  <c r="P884"/>
  <c r="BK884"/>
  <c r="J884"/>
  <c r="BE884"/>
  <c r="BI883"/>
  <c r="BH883"/>
  <c r="BG883"/>
  <c r="BF883"/>
  <c r="T883"/>
  <c r="R883"/>
  <c r="P883"/>
  <c r="BK883"/>
  <c r="J883"/>
  <c r="BE883"/>
  <c r="BI882"/>
  <c r="BH882"/>
  <c r="BG882"/>
  <c r="BF882"/>
  <c r="T882"/>
  <c r="R882"/>
  <c r="P882"/>
  <c r="BK882"/>
  <c r="J882"/>
  <c r="BE882"/>
  <c r="BI881"/>
  <c r="BH881"/>
  <c r="BG881"/>
  <c r="BF881"/>
  <c r="T881"/>
  <c r="R881"/>
  <c r="P881"/>
  <c r="BK881"/>
  <c r="J881"/>
  <c r="BE881"/>
  <c r="BI880"/>
  <c r="BH880"/>
  <c r="BG880"/>
  <c r="BF880"/>
  <c r="T880"/>
  <c r="R880"/>
  <c r="P880"/>
  <c r="BK880"/>
  <c r="J880"/>
  <c r="BE880"/>
  <c r="BI879"/>
  <c r="BH879"/>
  <c r="BG879"/>
  <c r="BF879"/>
  <c r="T879"/>
  <c r="R879"/>
  <c r="P879"/>
  <c r="BK879"/>
  <c r="J879"/>
  <c r="BE879"/>
  <c r="BI878"/>
  <c r="BH878"/>
  <c r="BG878"/>
  <c r="BF878"/>
  <c r="T878"/>
  <c r="R878"/>
  <c r="P878"/>
  <c r="BK878"/>
  <c r="J878"/>
  <c r="BE878"/>
  <c r="BI877"/>
  <c r="BH877"/>
  <c r="BG877"/>
  <c r="BF877"/>
  <c r="T877"/>
  <c r="R877"/>
  <c r="P877"/>
  <c r="BK877"/>
  <c r="J877"/>
  <c r="BE877"/>
  <c r="BI876"/>
  <c r="BH876"/>
  <c r="BG876"/>
  <c r="BF876"/>
  <c r="T876"/>
  <c r="R876"/>
  <c r="P876"/>
  <c r="BK876"/>
  <c r="J876"/>
  <c r="BE876"/>
  <c r="BI875"/>
  <c r="BH875"/>
  <c r="BG875"/>
  <c r="BF875"/>
  <c r="T875"/>
  <c r="R875"/>
  <c r="P875"/>
  <c r="BK875"/>
  <c r="J875"/>
  <c r="BE875"/>
  <c r="BI874"/>
  <c r="BH874"/>
  <c r="BG874"/>
  <c r="BF874"/>
  <c r="T874"/>
  <c r="T873"/>
  <c r="R874"/>
  <c r="R873"/>
  <c r="P874"/>
  <c r="P873"/>
  <c r="BK874"/>
  <c r="BK873"/>
  <c r="J873"/>
  <c r="J874"/>
  <c r="BE874"/>
  <c r="J106"/>
  <c r="BI872"/>
  <c r="BH872"/>
  <c r="BG872"/>
  <c r="BF872"/>
  <c r="T872"/>
  <c r="R872"/>
  <c r="P872"/>
  <c r="BK872"/>
  <c r="J872"/>
  <c r="BE872"/>
  <c r="BI871"/>
  <c r="BH871"/>
  <c r="BG871"/>
  <c r="BF871"/>
  <c r="T871"/>
  <c r="R871"/>
  <c r="P871"/>
  <c r="BK871"/>
  <c r="J871"/>
  <c r="BE871"/>
  <c r="BI870"/>
  <c r="BH870"/>
  <c r="BG870"/>
  <c r="BF870"/>
  <c r="T870"/>
  <c r="R870"/>
  <c r="P870"/>
  <c r="BK870"/>
  <c r="J870"/>
  <c r="BE870"/>
  <c r="BI869"/>
  <c r="BH869"/>
  <c r="BG869"/>
  <c r="BF869"/>
  <c r="T869"/>
  <c r="R869"/>
  <c r="P869"/>
  <c r="BK869"/>
  <c r="J869"/>
  <c r="BE869"/>
  <c r="BI868"/>
  <c r="BH868"/>
  <c r="BG868"/>
  <c r="BF868"/>
  <c r="T868"/>
  <c r="R868"/>
  <c r="P868"/>
  <c r="BK868"/>
  <c r="J868"/>
  <c r="BE868"/>
  <c r="BI867"/>
  <c r="BH867"/>
  <c r="BG867"/>
  <c r="BF867"/>
  <c r="T867"/>
  <c r="R867"/>
  <c r="P867"/>
  <c r="BK867"/>
  <c r="J867"/>
  <c r="BE867"/>
  <c r="BI866"/>
  <c r="BH866"/>
  <c r="BG866"/>
  <c r="BF866"/>
  <c r="T866"/>
  <c r="R866"/>
  <c r="P866"/>
  <c r="BK866"/>
  <c r="J866"/>
  <c r="BE866"/>
  <c r="BI865"/>
  <c r="BH865"/>
  <c r="BG865"/>
  <c r="BF865"/>
  <c r="T865"/>
  <c r="R865"/>
  <c r="P865"/>
  <c r="BK865"/>
  <c r="J865"/>
  <c r="BE865"/>
  <c r="BI864"/>
  <c r="BH864"/>
  <c r="BG864"/>
  <c r="BF864"/>
  <c r="T864"/>
  <c r="R864"/>
  <c r="P864"/>
  <c r="BK864"/>
  <c r="J864"/>
  <c r="BE864"/>
  <c r="BI863"/>
  <c r="BH863"/>
  <c r="BG863"/>
  <c r="BF863"/>
  <c r="T863"/>
  <c r="R863"/>
  <c r="P863"/>
  <c r="BK863"/>
  <c r="J863"/>
  <c r="BE863"/>
  <c r="BI862"/>
  <c r="BH862"/>
  <c r="BG862"/>
  <c r="BF862"/>
  <c r="T862"/>
  <c r="R862"/>
  <c r="P862"/>
  <c r="BK862"/>
  <c r="J862"/>
  <c r="BE862"/>
  <c r="BI861"/>
  <c r="BH861"/>
  <c r="BG861"/>
  <c r="BF861"/>
  <c r="T861"/>
  <c r="R861"/>
  <c r="P861"/>
  <c r="BK861"/>
  <c r="J861"/>
  <c r="BE861"/>
  <c r="BI860"/>
  <c r="BH860"/>
  <c r="BG860"/>
  <c r="BF860"/>
  <c r="T860"/>
  <c r="R860"/>
  <c r="P860"/>
  <c r="BK860"/>
  <c r="J860"/>
  <c r="BE860"/>
  <c r="BI859"/>
  <c r="BH859"/>
  <c r="BG859"/>
  <c r="BF859"/>
  <c r="T859"/>
  <c r="R859"/>
  <c r="P859"/>
  <c r="BK859"/>
  <c r="J859"/>
  <c r="BE859"/>
  <c r="BI858"/>
  <c r="BH858"/>
  <c r="BG858"/>
  <c r="BF858"/>
  <c r="T858"/>
  <c r="R858"/>
  <c r="P858"/>
  <c r="BK858"/>
  <c r="J858"/>
  <c r="BE858"/>
  <c r="BI857"/>
  <c r="BH857"/>
  <c r="BG857"/>
  <c r="BF857"/>
  <c r="T857"/>
  <c r="T856"/>
  <c r="R857"/>
  <c r="R856"/>
  <c r="P857"/>
  <c r="P856"/>
  <c r="BK857"/>
  <c r="BK856"/>
  <c r="J856"/>
  <c r="J857"/>
  <c r="BE857"/>
  <c r="J105"/>
  <c r="BI855"/>
  <c r="BH855"/>
  <c r="BG855"/>
  <c r="BF855"/>
  <c r="T855"/>
  <c r="R855"/>
  <c r="P855"/>
  <c r="BK855"/>
  <c r="J855"/>
  <c r="BE855"/>
  <c r="BI854"/>
  <c r="BH854"/>
  <c r="BG854"/>
  <c r="BF854"/>
  <c r="T854"/>
  <c r="R854"/>
  <c r="P854"/>
  <c r="BK854"/>
  <c r="J854"/>
  <c r="BE854"/>
  <c r="BI853"/>
  <c r="BH853"/>
  <c r="BG853"/>
  <c r="BF853"/>
  <c r="T853"/>
  <c r="R853"/>
  <c r="P853"/>
  <c r="BK853"/>
  <c r="J853"/>
  <c r="BE853"/>
  <c r="BI852"/>
  <c r="BH852"/>
  <c r="BG852"/>
  <c r="BF852"/>
  <c r="T852"/>
  <c r="R852"/>
  <c r="P852"/>
  <c r="BK852"/>
  <c r="J852"/>
  <c r="BE852"/>
  <c r="BI851"/>
  <c r="BH851"/>
  <c r="BG851"/>
  <c r="BF851"/>
  <c r="T851"/>
  <c r="R851"/>
  <c r="P851"/>
  <c r="BK851"/>
  <c r="J851"/>
  <c r="BE851"/>
  <c r="BI850"/>
  <c r="BH850"/>
  <c r="BG850"/>
  <c r="BF850"/>
  <c r="T850"/>
  <c r="R850"/>
  <c r="P850"/>
  <c r="BK850"/>
  <c r="J850"/>
  <c r="BE850"/>
  <c r="BI849"/>
  <c r="BH849"/>
  <c r="BG849"/>
  <c r="BF849"/>
  <c r="T849"/>
  <c r="R849"/>
  <c r="P849"/>
  <c r="BK849"/>
  <c r="J849"/>
  <c r="BE849"/>
  <c r="BI848"/>
  <c r="BH848"/>
  <c r="BG848"/>
  <c r="BF848"/>
  <c r="T848"/>
  <c r="R848"/>
  <c r="P848"/>
  <c r="BK848"/>
  <c r="J848"/>
  <c r="BE848"/>
  <c r="BI847"/>
  <c r="BH847"/>
  <c r="BG847"/>
  <c r="BF847"/>
  <c r="T847"/>
  <c r="R847"/>
  <c r="P847"/>
  <c r="BK847"/>
  <c r="J847"/>
  <c r="BE847"/>
  <c r="BI846"/>
  <c r="BH846"/>
  <c r="BG846"/>
  <c r="BF846"/>
  <c r="T846"/>
  <c r="R846"/>
  <c r="P846"/>
  <c r="BK846"/>
  <c r="J846"/>
  <c r="BE846"/>
  <c r="BI845"/>
  <c r="BH845"/>
  <c r="BG845"/>
  <c r="BF845"/>
  <c r="T845"/>
  <c r="R845"/>
  <c r="P845"/>
  <c r="BK845"/>
  <c r="J845"/>
  <c r="BE845"/>
  <c r="BI844"/>
  <c r="BH844"/>
  <c r="BG844"/>
  <c r="BF844"/>
  <c r="T844"/>
  <c r="R844"/>
  <c r="P844"/>
  <c r="BK844"/>
  <c r="J844"/>
  <c r="BE844"/>
  <c r="BI843"/>
  <c r="BH843"/>
  <c r="BG843"/>
  <c r="BF843"/>
  <c r="T843"/>
  <c r="R843"/>
  <c r="P843"/>
  <c r="BK843"/>
  <c r="J843"/>
  <c r="BE843"/>
  <c r="BI842"/>
  <c r="BH842"/>
  <c r="BG842"/>
  <c r="BF842"/>
  <c r="T842"/>
  <c r="R842"/>
  <c r="P842"/>
  <c r="BK842"/>
  <c r="J842"/>
  <c r="BE842"/>
  <c r="BI841"/>
  <c r="BH841"/>
  <c r="BG841"/>
  <c r="BF841"/>
  <c r="T841"/>
  <c r="R841"/>
  <c r="P841"/>
  <c r="BK841"/>
  <c r="J841"/>
  <c r="BE841"/>
  <c r="BI840"/>
  <c r="BH840"/>
  <c r="BG840"/>
  <c r="BF840"/>
  <c r="T840"/>
  <c r="T839"/>
  <c r="T838"/>
  <c r="R840"/>
  <c r="R839"/>
  <c r="R838"/>
  <c r="P840"/>
  <c r="P839"/>
  <c r="P838"/>
  <c r="BK840"/>
  <c r="BK839"/>
  <c r="J839"/>
  <c r="BK838"/>
  <c r="J838"/>
  <c r="J840"/>
  <c r="BE840"/>
  <c r="J104"/>
  <c r="J103"/>
  <c r="BI837"/>
  <c r="BH837"/>
  <c r="BG837"/>
  <c r="BF837"/>
  <c r="T837"/>
  <c r="R837"/>
  <c r="P837"/>
  <c r="BK837"/>
  <c r="J837"/>
  <c r="BE837"/>
  <c r="BI836"/>
  <c r="BH836"/>
  <c r="BG836"/>
  <c r="BF836"/>
  <c r="T836"/>
  <c r="R836"/>
  <c r="P836"/>
  <c r="BK836"/>
  <c r="J836"/>
  <c r="BE836"/>
  <c r="BI835"/>
  <c r="BH835"/>
  <c r="BG835"/>
  <c r="BF835"/>
  <c r="T835"/>
  <c r="R835"/>
  <c r="P835"/>
  <c r="BK835"/>
  <c r="J835"/>
  <c r="BE835"/>
  <c r="BI834"/>
  <c r="BH834"/>
  <c r="BG834"/>
  <c r="BF834"/>
  <c r="T834"/>
  <c r="R834"/>
  <c r="P834"/>
  <c r="BK834"/>
  <c r="J834"/>
  <c r="BE834"/>
  <c r="BI833"/>
  <c r="BH833"/>
  <c r="BG833"/>
  <c r="BF833"/>
  <c r="T833"/>
  <c r="R833"/>
  <c r="P833"/>
  <c r="BK833"/>
  <c r="J833"/>
  <c r="BE833"/>
  <c r="BI832"/>
  <c r="BH832"/>
  <c r="BG832"/>
  <c r="BF832"/>
  <c r="T832"/>
  <c r="R832"/>
  <c r="P832"/>
  <c r="BK832"/>
  <c r="J832"/>
  <c r="BE832"/>
  <c r="BI831"/>
  <c r="BH831"/>
  <c r="BG831"/>
  <c r="BF831"/>
  <c r="T831"/>
  <c r="R831"/>
  <c r="P831"/>
  <c r="BK831"/>
  <c r="J831"/>
  <c r="BE831"/>
  <c r="BI830"/>
  <c r="BH830"/>
  <c r="BG830"/>
  <c r="BF830"/>
  <c r="T830"/>
  <c r="R830"/>
  <c r="P830"/>
  <c r="BK830"/>
  <c r="J830"/>
  <c r="BE830"/>
  <c r="BI829"/>
  <c r="BH829"/>
  <c r="BG829"/>
  <c r="BF829"/>
  <c r="T829"/>
  <c r="R829"/>
  <c r="P829"/>
  <c r="BK829"/>
  <c r="J829"/>
  <c r="BE829"/>
  <c r="BI828"/>
  <c r="BH828"/>
  <c r="BG828"/>
  <c r="BF828"/>
  <c r="T828"/>
  <c r="R828"/>
  <c r="P828"/>
  <c r="BK828"/>
  <c r="J828"/>
  <c r="BE828"/>
  <c r="BI827"/>
  <c r="BH827"/>
  <c r="BG827"/>
  <c r="BF827"/>
  <c r="T827"/>
  <c r="R827"/>
  <c r="P827"/>
  <c r="BK827"/>
  <c r="J827"/>
  <c r="BE827"/>
  <c r="BI826"/>
  <c r="BH826"/>
  <c r="BG826"/>
  <c r="BF826"/>
  <c r="T826"/>
  <c r="R826"/>
  <c r="P826"/>
  <c r="BK826"/>
  <c r="J826"/>
  <c r="BE826"/>
  <c r="BI825"/>
  <c r="BH825"/>
  <c r="BG825"/>
  <c r="BF825"/>
  <c r="T825"/>
  <c r="R825"/>
  <c r="P825"/>
  <c r="BK825"/>
  <c r="J825"/>
  <c r="BE825"/>
  <c r="BI824"/>
  <c r="BH824"/>
  <c r="BG824"/>
  <c r="BF824"/>
  <c r="T824"/>
  <c r="R824"/>
  <c r="P824"/>
  <c r="BK824"/>
  <c r="J824"/>
  <c r="BE824"/>
  <c r="BI823"/>
  <c r="BH823"/>
  <c r="BG823"/>
  <c r="BF823"/>
  <c r="T823"/>
  <c r="R823"/>
  <c r="P823"/>
  <c r="BK823"/>
  <c r="J823"/>
  <c r="BE823"/>
  <c r="BI822"/>
  <c r="BH822"/>
  <c r="BG822"/>
  <c r="BF822"/>
  <c r="T822"/>
  <c r="R822"/>
  <c r="P822"/>
  <c r="BK822"/>
  <c r="J822"/>
  <c r="BE822"/>
  <c r="BI821"/>
  <c r="BH821"/>
  <c r="BG821"/>
  <c r="BF821"/>
  <c r="T821"/>
  <c r="R821"/>
  <c r="P821"/>
  <c r="BK821"/>
  <c r="J821"/>
  <c r="BE821"/>
  <c r="BI820"/>
  <c r="BH820"/>
  <c r="BG820"/>
  <c r="BF820"/>
  <c r="T820"/>
  <c r="R820"/>
  <c r="P820"/>
  <c r="BK820"/>
  <c r="J820"/>
  <c r="BE820"/>
  <c r="BI819"/>
  <c r="BH819"/>
  <c r="BG819"/>
  <c r="BF819"/>
  <c r="T819"/>
  <c r="R819"/>
  <c r="P819"/>
  <c r="BK819"/>
  <c r="J819"/>
  <c r="BE819"/>
  <c r="BI818"/>
  <c r="BH818"/>
  <c r="BG818"/>
  <c r="BF818"/>
  <c r="T818"/>
  <c r="R818"/>
  <c r="P818"/>
  <c r="BK818"/>
  <c r="J818"/>
  <c r="BE818"/>
  <c r="BI817"/>
  <c r="BH817"/>
  <c r="BG817"/>
  <c r="BF817"/>
  <c r="T817"/>
  <c r="R817"/>
  <c r="P817"/>
  <c r="BK817"/>
  <c r="J817"/>
  <c r="BE817"/>
  <c r="BI816"/>
  <c r="BH816"/>
  <c r="BG816"/>
  <c r="BF816"/>
  <c r="T816"/>
  <c r="R816"/>
  <c r="P816"/>
  <c r="BK816"/>
  <c r="J816"/>
  <c r="BE816"/>
  <c r="BI815"/>
  <c r="BH815"/>
  <c r="BG815"/>
  <c r="BF815"/>
  <c r="T815"/>
  <c r="T814"/>
  <c r="R815"/>
  <c r="R814"/>
  <c r="P815"/>
  <c r="P814"/>
  <c r="BK815"/>
  <c r="BK814"/>
  <c r="J814"/>
  <c r="J815"/>
  <c r="BE815"/>
  <c r="J102"/>
  <c r="BI813"/>
  <c r="BH813"/>
  <c r="BG813"/>
  <c r="BF813"/>
  <c r="T813"/>
  <c r="R813"/>
  <c r="P813"/>
  <c r="BK813"/>
  <c r="J813"/>
  <c r="BE813"/>
  <c r="BI812"/>
  <c r="BH812"/>
  <c r="BG812"/>
  <c r="BF812"/>
  <c r="T812"/>
  <c r="R812"/>
  <c r="P812"/>
  <c r="BK812"/>
  <c r="J812"/>
  <c r="BE812"/>
  <c r="BI811"/>
  <c r="BH811"/>
  <c r="BG811"/>
  <c r="BF811"/>
  <c r="T811"/>
  <c r="R811"/>
  <c r="P811"/>
  <c r="BK811"/>
  <c r="J811"/>
  <c r="BE811"/>
  <c r="BI810"/>
  <c r="BH810"/>
  <c r="BG810"/>
  <c r="BF810"/>
  <c r="T810"/>
  <c r="R810"/>
  <c r="P810"/>
  <c r="BK810"/>
  <c r="J810"/>
  <c r="BE810"/>
  <c r="BI809"/>
  <c r="BH809"/>
  <c r="BG809"/>
  <c r="BF809"/>
  <c r="T809"/>
  <c r="R809"/>
  <c r="P809"/>
  <c r="BK809"/>
  <c r="J809"/>
  <c r="BE809"/>
  <c r="BI808"/>
  <c r="BH808"/>
  <c r="BG808"/>
  <c r="BF808"/>
  <c r="T808"/>
  <c r="R808"/>
  <c r="P808"/>
  <c r="BK808"/>
  <c r="J808"/>
  <c r="BE808"/>
  <c r="BI807"/>
  <c r="BH807"/>
  <c r="BG807"/>
  <c r="BF807"/>
  <c r="T807"/>
  <c r="R807"/>
  <c r="P807"/>
  <c r="BK807"/>
  <c r="J807"/>
  <c r="BE807"/>
  <c r="BI806"/>
  <c r="BH806"/>
  <c r="BG806"/>
  <c r="BF806"/>
  <c r="T806"/>
  <c r="R806"/>
  <c r="P806"/>
  <c r="BK806"/>
  <c r="J806"/>
  <c r="BE806"/>
  <c r="BI805"/>
  <c r="BH805"/>
  <c r="BG805"/>
  <c r="BF805"/>
  <c r="T805"/>
  <c r="R805"/>
  <c r="P805"/>
  <c r="BK805"/>
  <c r="J805"/>
  <c r="BE805"/>
  <c r="BI804"/>
  <c r="BH804"/>
  <c r="BG804"/>
  <c r="BF804"/>
  <c r="T804"/>
  <c r="R804"/>
  <c r="P804"/>
  <c r="BK804"/>
  <c r="J804"/>
  <c r="BE804"/>
  <c r="BI803"/>
  <c r="BH803"/>
  <c r="BG803"/>
  <c r="BF803"/>
  <c r="T803"/>
  <c r="R803"/>
  <c r="P803"/>
  <c r="BK803"/>
  <c r="J803"/>
  <c r="BE803"/>
  <c r="BI802"/>
  <c r="BH802"/>
  <c r="BG802"/>
  <c r="BF802"/>
  <c r="T802"/>
  <c r="R802"/>
  <c r="P802"/>
  <c r="BK802"/>
  <c r="J802"/>
  <c r="BE802"/>
  <c r="BI801"/>
  <c r="BH801"/>
  <c r="BG801"/>
  <c r="BF801"/>
  <c r="T801"/>
  <c r="R801"/>
  <c r="P801"/>
  <c r="BK801"/>
  <c r="J801"/>
  <c r="BE801"/>
  <c r="BI800"/>
  <c r="BH800"/>
  <c r="BG800"/>
  <c r="BF800"/>
  <c r="T800"/>
  <c r="R800"/>
  <c r="P800"/>
  <c r="BK800"/>
  <c r="J800"/>
  <c r="BE800"/>
  <c r="BI799"/>
  <c r="BH799"/>
  <c r="BG799"/>
  <c r="BF799"/>
  <c r="T799"/>
  <c r="R799"/>
  <c r="P799"/>
  <c r="BK799"/>
  <c r="J799"/>
  <c r="BE799"/>
  <c r="BI798"/>
  <c r="BH798"/>
  <c r="BG798"/>
  <c r="BF798"/>
  <c r="T798"/>
  <c r="T797"/>
  <c r="T796"/>
  <c r="R798"/>
  <c r="R797"/>
  <c r="R796"/>
  <c r="P798"/>
  <c r="P797"/>
  <c r="P796"/>
  <c r="BK798"/>
  <c r="BK797"/>
  <c r="J797"/>
  <c r="BK796"/>
  <c r="J796"/>
  <c r="J798"/>
  <c r="BE798"/>
  <c r="J101"/>
  <c r="J100"/>
  <c r="BI795"/>
  <c r="BH795"/>
  <c r="BG795"/>
  <c r="BF795"/>
  <c r="T795"/>
  <c r="R795"/>
  <c r="P795"/>
  <c r="BK795"/>
  <c r="J795"/>
  <c r="BE795"/>
  <c r="BI794"/>
  <c r="BH794"/>
  <c r="BG794"/>
  <c r="BF794"/>
  <c r="T794"/>
  <c r="T793"/>
  <c r="R794"/>
  <c r="R793"/>
  <c r="P794"/>
  <c r="P793"/>
  <c r="BK794"/>
  <c r="BK793"/>
  <c r="J793"/>
  <c r="J794"/>
  <c r="BE794"/>
  <c r="J99"/>
  <c r="BI792"/>
  <c r="BH792"/>
  <c r="BG792"/>
  <c r="BF792"/>
  <c r="T792"/>
  <c r="T791"/>
  <c r="R792"/>
  <c r="R791"/>
  <c r="P792"/>
  <c r="P791"/>
  <c r="BK792"/>
  <c r="BK791"/>
  <c r="J791"/>
  <c r="J792"/>
  <c r="BE792"/>
  <c r="J98"/>
  <c r="BI790"/>
  <c r="BH790"/>
  <c r="BG790"/>
  <c r="BF790"/>
  <c r="T790"/>
  <c r="R790"/>
  <c r="P790"/>
  <c r="BK790"/>
  <c r="J790"/>
  <c r="BE790"/>
  <c r="BI789"/>
  <c r="BH789"/>
  <c r="BG789"/>
  <c r="BF789"/>
  <c r="T789"/>
  <c r="R789"/>
  <c r="P789"/>
  <c r="BK789"/>
  <c r="J789"/>
  <c r="BE789"/>
  <c r="BI788"/>
  <c r="BH788"/>
  <c r="BG788"/>
  <c r="BF788"/>
  <c r="T788"/>
  <c r="R788"/>
  <c r="P788"/>
  <c r="BK788"/>
  <c r="J788"/>
  <c r="BE788"/>
  <c r="BI787"/>
  <c r="BH787"/>
  <c r="BG787"/>
  <c r="BF787"/>
  <c r="T787"/>
  <c r="R787"/>
  <c r="P787"/>
  <c r="BK787"/>
  <c r="J787"/>
  <c r="BE787"/>
  <c r="BI786"/>
  <c r="BH786"/>
  <c r="BG786"/>
  <c r="BF786"/>
  <c r="T786"/>
  <c r="R786"/>
  <c r="P786"/>
  <c r="BK786"/>
  <c r="J786"/>
  <c r="BE786"/>
  <c r="BI785"/>
  <c r="BH785"/>
  <c r="BG785"/>
  <c r="BF785"/>
  <c r="T785"/>
  <c r="R785"/>
  <c r="P785"/>
  <c r="BK785"/>
  <c r="J785"/>
  <c r="BE785"/>
  <c r="BI784"/>
  <c r="BH784"/>
  <c r="BG784"/>
  <c r="BF784"/>
  <c r="T784"/>
  <c r="T783"/>
  <c r="R784"/>
  <c r="R783"/>
  <c r="P784"/>
  <c r="P783"/>
  <c r="BK784"/>
  <c r="BK783"/>
  <c r="J783"/>
  <c r="J784"/>
  <c r="BE784"/>
  <c r="J97"/>
  <c r="BI782"/>
  <c r="BH782"/>
  <c r="BG782"/>
  <c r="BF782"/>
  <c r="T782"/>
  <c r="T781"/>
  <c r="R782"/>
  <c r="R781"/>
  <c r="P782"/>
  <c r="P781"/>
  <c r="BK782"/>
  <c r="BK781"/>
  <c r="J781"/>
  <c r="J782"/>
  <c r="BE782"/>
  <c r="J96"/>
  <c r="BI780"/>
  <c r="BH780"/>
  <c r="BG780"/>
  <c r="BF780"/>
  <c r="T780"/>
  <c r="R780"/>
  <c r="P780"/>
  <c r="BK780"/>
  <c r="J780"/>
  <c r="BE780"/>
  <c r="BI779"/>
  <c r="BH779"/>
  <c r="BG779"/>
  <c r="BF779"/>
  <c r="T779"/>
  <c r="T778"/>
  <c r="T777"/>
  <c r="R779"/>
  <c r="R778"/>
  <c r="R777"/>
  <c r="P779"/>
  <c r="P778"/>
  <c r="P777"/>
  <c r="BK779"/>
  <c r="BK778"/>
  <c r="J778"/>
  <c r="BK777"/>
  <c r="J777"/>
  <c r="J779"/>
  <c r="BE779"/>
  <c r="J95"/>
  <c r="J94"/>
  <c r="BI776"/>
  <c r="BH776"/>
  <c r="BG776"/>
  <c r="BF776"/>
  <c r="T776"/>
  <c r="R776"/>
  <c r="P776"/>
  <c r="BK776"/>
  <c r="J776"/>
  <c r="BE776"/>
  <c r="BI775"/>
  <c r="BH775"/>
  <c r="BG775"/>
  <c r="BF775"/>
  <c r="T775"/>
  <c r="R775"/>
  <c r="P775"/>
  <c r="BK775"/>
  <c r="J775"/>
  <c r="BE775"/>
  <c r="BI774"/>
  <c r="BH774"/>
  <c r="BG774"/>
  <c r="BF774"/>
  <c r="T774"/>
  <c r="R774"/>
  <c r="P774"/>
  <c r="BK774"/>
  <c r="J774"/>
  <c r="BE774"/>
  <c r="BI773"/>
  <c r="BH773"/>
  <c r="BG773"/>
  <c r="BF773"/>
  <c r="T773"/>
  <c r="R773"/>
  <c r="P773"/>
  <c r="BK773"/>
  <c r="J773"/>
  <c r="BE773"/>
  <c r="BI772"/>
  <c r="BH772"/>
  <c r="BG772"/>
  <c r="BF772"/>
  <c r="T772"/>
  <c r="R772"/>
  <c r="P772"/>
  <c r="BK772"/>
  <c r="J772"/>
  <c r="BE772"/>
  <c r="BI771"/>
  <c r="BH771"/>
  <c r="BG771"/>
  <c r="BF771"/>
  <c r="T771"/>
  <c r="R771"/>
  <c r="P771"/>
  <c r="BK771"/>
  <c r="J771"/>
  <c r="BE771"/>
  <c r="BI770"/>
  <c r="BH770"/>
  <c r="BG770"/>
  <c r="BF770"/>
  <c r="T770"/>
  <c r="R770"/>
  <c r="P770"/>
  <c r="BK770"/>
  <c r="J770"/>
  <c r="BE770"/>
  <c r="BI769"/>
  <c r="BH769"/>
  <c r="BG769"/>
  <c r="BF769"/>
  <c r="T769"/>
  <c r="T768"/>
  <c r="R769"/>
  <c r="R768"/>
  <c r="P769"/>
  <c r="P768"/>
  <c r="BK769"/>
  <c r="BK768"/>
  <c r="J768"/>
  <c r="J769"/>
  <c r="BE769"/>
  <c r="J93"/>
  <c r="BI767"/>
  <c r="BH767"/>
  <c r="BG767"/>
  <c r="BF767"/>
  <c r="T767"/>
  <c r="R767"/>
  <c r="P767"/>
  <c r="BK767"/>
  <c r="J767"/>
  <c r="BE767"/>
  <c r="BI766"/>
  <c r="BH766"/>
  <c r="BG766"/>
  <c r="BF766"/>
  <c r="T766"/>
  <c r="R766"/>
  <c r="P766"/>
  <c r="BK766"/>
  <c r="J766"/>
  <c r="BE766"/>
  <c r="BI765"/>
  <c r="BH765"/>
  <c r="BG765"/>
  <c r="BF765"/>
  <c r="T765"/>
  <c r="R765"/>
  <c r="P765"/>
  <c r="BK765"/>
  <c r="J765"/>
  <c r="BE765"/>
  <c r="BI764"/>
  <c r="BH764"/>
  <c r="BG764"/>
  <c r="BF764"/>
  <c r="T764"/>
  <c r="R764"/>
  <c r="P764"/>
  <c r="BK764"/>
  <c r="J764"/>
  <c r="BE764"/>
  <c r="BI763"/>
  <c r="BH763"/>
  <c r="BG763"/>
  <c r="BF763"/>
  <c r="T763"/>
  <c r="R763"/>
  <c r="P763"/>
  <c r="BK763"/>
  <c r="J763"/>
  <c r="BE763"/>
  <c r="BI762"/>
  <c r="BH762"/>
  <c r="BG762"/>
  <c r="BF762"/>
  <c r="T762"/>
  <c r="R762"/>
  <c r="P762"/>
  <c r="BK762"/>
  <c r="J762"/>
  <c r="BE762"/>
  <c r="BI761"/>
  <c r="BH761"/>
  <c r="BG761"/>
  <c r="BF761"/>
  <c r="T761"/>
  <c r="R761"/>
  <c r="P761"/>
  <c r="BK761"/>
  <c r="J761"/>
  <c r="BE761"/>
  <c r="BI760"/>
  <c r="BH760"/>
  <c r="BG760"/>
  <c r="BF760"/>
  <c r="T760"/>
  <c r="R760"/>
  <c r="P760"/>
  <c r="BK760"/>
  <c r="J760"/>
  <c r="BE760"/>
  <c r="BI759"/>
  <c r="BH759"/>
  <c r="BG759"/>
  <c r="BF759"/>
  <c r="T759"/>
  <c r="R759"/>
  <c r="P759"/>
  <c r="BK759"/>
  <c r="J759"/>
  <c r="BE759"/>
  <c r="BI758"/>
  <c r="BH758"/>
  <c r="BG758"/>
  <c r="BF758"/>
  <c r="T758"/>
  <c r="R758"/>
  <c r="P758"/>
  <c r="BK758"/>
  <c r="J758"/>
  <c r="BE758"/>
  <c r="BI757"/>
  <c r="BH757"/>
  <c r="BG757"/>
  <c r="BF757"/>
  <c r="T757"/>
  <c r="R757"/>
  <c r="P757"/>
  <c r="BK757"/>
  <c r="J757"/>
  <c r="BE757"/>
  <c r="BI756"/>
  <c r="BH756"/>
  <c r="BG756"/>
  <c r="BF756"/>
  <c r="T756"/>
  <c r="R756"/>
  <c r="P756"/>
  <c r="BK756"/>
  <c r="J756"/>
  <c r="BE756"/>
  <c r="BI755"/>
  <c r="BH755"/>
  <c r="BG755"/>
  <c r="BF755"/>
  <c r="T755"/>
  <c r="R755"/>
  <c r="P755"/>
  <c r="BK755"/>
  <c r="J755"/>
  <c r="BE755"/>
  <c r="BI754"/>
  <c r="BH754"/>
  <c r="BG754"/>
  <c r="BF754"/>
  <c r="T754"/>
  <c r="R754"/>
  <c r="P754"/>
  <c r="BK754"/>
  <c r="J754"/>
  <c r="BE754"/>
  <c r="BI753"/>
  <c r="BH753"/>
  <c r="BG753"/>
  <c r="BF753"/>
  <c r="T753"/>
  <c r="R753"/>
  <c r="P753"/>
  <c r="BK753"/>
  <c r="J753"/>
  <c r="BE753"/>
  <c r="BI752"/>
  <c r="BH752"/>
  <c r="BG752"/>
  <c r="BF752"/>
  <c r="T752"/>
  <c r="R752"/>
  <c r="P752"/>
  <c r="BK752"/>
  <c r="J752"/>
  <c r="BE752"/>
  <c r="BI751"/>
  <c r="BH751"/>
  <c r="BG751"/>
  <c r="BF751"/>
  <c r="T751"/>
  <c r="R751"/>
  <c r="P751"/>
  <c r="BK751"/>
  <c r="J751"/>
  <c r="BE751"/>
  <c r="BI750"/>
  <c r="BH750"/>
  <c r="BG750"/>
  <c r="BF750"/>
  <c r="T750"/>
  <c r="R750"/>
  <c r="P750"/>
  <c r="BK750"/>
  <c r="J750"/>
  <c r="BE750"/>
  <c r="BI749"/>
  <c r="BH749"/>
  <c r="BG749"/>
  <c r="BF749"/>
  <c r="T749"/>
  <c r="R749"/>
  <c r="P749"/>
  <c r="BK749"/>
  <c r="J749"/>
  <c r="BE749"/>
  <c r="BI748"/>
  <c r="BH748"/>
  <c r="BG748"/>
  <c r="BF748"/>
  <c r="T748"/>
  <c r="R748"/>
  <c r="P748"/>
  <c r="BK748"/>
  <c r="J748"/>
  <c r="BE748"/>
  <c r="BI747"/>
  <c r="BH747"/>
  <c r="BG747"/>
  <c r="BF747"/>
  <c r="T747"/>
  <c r="R747"/>
  <c r="P747"/>
  <c r="BK747"/>
  <c r="J747"/>
  <c r="BE747"/>
  <c r="BI746"/>
  <c r="BH746"/>
  <c r="BG746"/>
  <c r="BF746"/>
  <c r="T746"/>
  <c r="R746"/>
  <c r="P746"/>
  <c r="BK746"/>
  <c r="J746"/>
  <c r="BE746"/>
  <c r="BI745"/>
  <c r="BH745"/>
  <c r="BG745"/>
  <c r="BF745"/>
  <c r="T745"/>
  <c r="R745"/>
  <c r="P745"/>
  <c r="BK745"/>
  <c r="J745"/>
  <c r="BE745"/>
  <c r="BI744"/>
  <c r="BH744"/>
  <c r="BG744"/>
  <c r="BF744"/>
  <c r="T744"/>
  <c r="R744"/>
  <c r="P744"/>
  <c r="BK744"/>
  <c r="J744"/>
  <c r="BE744"/>
  <c r="BI743"/>
  <c r="BH743"/>
  <c r="BG743"/>
  <c r="BF743"/>
  <c r="T743"/>
  <c r="R743"/>
  <c r="P743"/>
  <c r="BK743"/>
  <c r="J743"/>
  <c r="BE743"/>
  <c r="BI742"/>
  <c r="BH742"/>
  <c r="BG742"/>
  <c r="BF742"/>
  <c r="T742"/>
  <c r="R742"/>
  <c r="P742"/>
  <c r="BK742"/>
  <c r="J742"/>
  <c r="BE742"/>
  <c r="BI741"/>
  <c r="BH741"/>
  <c r="BG741"/>
  <c r="BF741"/>
  <c r="T741"/>
  <c r="R741"/>
  <c r="P741"/>
  <c r="BK741"/>
  <c r="J741"/>
  <c r="BE741"/>
  <c r="BI740"/>
  <c r="BH740"/>
  <c r="BG740"/>
  <c r="BF740"/>
  <c r="T740"/>
  <c r="R740"/>
  <c r="P740"/>
  <c r="BK740"/>
  <c r="J740"/>
  <c r="BE740"/>
  <c r="BI739"/>
  <c r="BH739"/>
  <c r="BG739"/>
  <c r="BF739"/>
  <c r="T739"/>
  <c r="R739"/>
  <c r="P739"/>
  <c r="BK739"/>
  <c r="J739"/>
  <c r="BE739"/>
  <c r="BI738"/>
  <c r="BH738"/>
  <c r="BG738"/>
  <c r="BF738"/>
  <c r="T738"/>
  <c r="R738"/>
  <c r="P738"/>
  <c r="BK738"/>
  <c r="J738"/>
  <c r="BE738"/>
  <c r="BI737"/>
  <c r="BH737"/>
  <c r="BG737"/>
  <c r="BF737"/>
  <c r="T737"/>
  <c r="R737"/>
  <c r="P737"/>
  <c r="BK737"/>
  <c r="J737"/>
  <c r="BE737"/>
  <c r="BI736"/>
  <c r="BH736"/>
  <c r="BG736"/>
  <c r="BF736"/>
  <c r="T736"/>
  <c r="R736"/>
  <c r="P736"/>
  <c r="BK736"/>
  <c r="J736"/>
  <c r="BE736"/>
  <c r="BI735"/>
  <c r="BH735"/>
  <c r="BG735"/>
  <c r="BF735"/>
  <c r="T735"/>
  <c r="R735"/>
  <c r="P735"/>
  <c r="BK735"/>
  <c r="J735"/>
  <c r="BE735"/>
  <c r="BI734"/>
  <c r="BH734"/>
  <c r="BG734"/>
  <c r="BF734"/>
  <c r="T734"/>
  <c r="R734"/>
  <c r="P734"/>
  <c r="BK734"/>
  <c r="J734"/>
  <c r="BE734"/>
  <c r="BI733"/>
  <c r="BH733"/>
  <c r="BG733"/>
  <c r="BF733"/>
  <c r="T733"/>
  <c r="R733"/>
  <c r="P733"/>
  <c r="BK733"/>
  <c r="J733"/>
  <c r="BE733"/>
  <c r="BI732"/>
  <c r="BH732"/>
  <c r="BG732"/>
  <c r="BF732"/>
  <c r="T732"/>
  <c r="R732"/>
  <c r="P732"/>
  <c r="BK732"/>
  <c r="J732"/>
  <c r="BE732"/>
  <c r="BI731"/>
  <c r="BH731"/>
  <c r="BG731"/>
  <c r="BF731"/>
  <c r="T731"/>
  <c r="R731"/>
  <c r="P731"/>
  <c r="BK731"/>
  <c r="J731"/>
  <c r="BE731"/>
  <c r="BI730"/>
  <c r="BH730"/>
  <c r="BG730"/>
  <c r="BF730"/>
  <c r="T730"/>
  <c r="R730"/>
  <c r="P730"/>
  <c r="BK730"/>
  <c r="J730"/>
  <c r="BE730"/>
  <c r="BI729"/>
  <c r="BH729"/>
  <c r="BG729"/>
  <c r="BF729"/>
  <c r="T729"/>
  <c r="R729"/>
  <c r="P729"/>
  <c r="BK729"/>
  <c r="J729"/>
  <c r="BE729"/>
  <c r="BI728"/>
  <c r="BH728"/>
  <c r="BG728"/>
  <c r="BF728"/>
  <c r="T728"/>
  <c r="R728"/>
  <c r="P728"/>
  <c r="BK728"/>
  <c r="J728"/>
  <c r="BE728"/>
  <c r="BI727"/>
  <c r="BH727"/>
  <c r="BG727"/>
  <c r="BF727"/>
  <c r="T727"/>
  <c r="R727"/>
  <c r="P727"/>
  <c r="BK727"/>
  <c r="J727"/>
  <c r="BE727"/>
  <c r="BI726"/>
  <c r="BH726"/>
  <c r="BG726"/>
  <c r="BF726"/>
  <c r="T726"/>
  <c r="R726"/>
  <c r="P726"/>
  <c r="BK726"/>
  <c r="J726"/>
  <c r="BE726"/>
  <c r="BI725"/>
  <c r="BH725"/>
  <c r="BG725"/>
  <c r="BF725"/>
  <c r="T725"/>
  <c r="R725"/>
  <c r="P725"/>
  <c r="BK725"/>
  <c r="J725"/>
  <c r="BE725"/>
  <c r="BI724"/>
  <c r="BH724"/>
  <c r="BG724"/>
  <c r="BF724"/>
  <c r="T724"/>
  <c r="R724"/>
  <c r="P724"/>
  <c r="BK724"/>
  <c r="J724"/>
  <c r="BE724"/>
  <c r="BI723"/>
  <c r="BH723"/>
  <c r="BG723"/>
  <c r="BF723"/>
  <c r="T723"/>
  <c r="R723"/>
  <c r="P723"/>
  <c r="BK723"/>
  <c r="J723"/>
  <c r="BE723"/>
  <c r="BI722"/>
  <c r="BH722"/>
  <c r="BG722"/>
  <c r="BF722"/>
  <c r="T722"/>
  <c r="R722"/>
  <c r="P722"/>
  <c r="BK722"/>
  <c r="J722"/>
  <c r="BE722"/>
  <c r="BI721"/>
  <c r="BH721"/>
  <c r="BG721"/>
  <c r="BF721"/>
  <c r="T721"/>
  <c r="R721"/>
  <c r="P721"/>
  <c r="BK721"/>
  <c r="J721"/>
  <c r="BE721"/>
  <c r="BI720"/>
  <c r="BH720"/>
  <c r="BG720"/>
  <c r="BF720"/>
  <c r="T720"/>
  <c r="R720"/>
  <c r="P720"/>
  <c r="BK720"/>
  <c r="J720"/>
  <c r="BE720"/>
  <c r="BI719"/>
  <c r="BH719"/>
  <c r="BG719"/>
  <c r="BF719"/>
  <c r="T719"/>
  <c r="R719"/>
  <c r="P719"/>
  <c r="BK719"/>
  <c r="J719"/>
  <c r="BE719"/>
  <c r="BI718"/>
  <c r="BH718"/>
  <c r="BG718"/>
  <c r="BF718"/>
  <c r="T718"/>
  <c r="R718"/>
  <c r="P718"/>
  <c r="BK718"/>
  <c r="J718"/>
  <c r="BE718"/>
  <c r="BI717"/>
  <c r="BH717"/>
  <c r="BG717"/>
  <c r="BF717"/>
  <c r="T717"/>
  <c r="R717"/>
  <c r="P717"/>
  <c r="BK717"/>
  <c r="J717"/>
  <c r="BE717"/>
  <c r="BI716"/>
  <c r="BH716"/>
  <c r="BG716"/>
  <c r="BF716"/>
  <c r="T716"/>
  <c r="T715"/>
  <c r="R716"/>
  <c r="R715"/>
  <c r="P716"/>
  <c r="P715"/>
  <c r="BK716"/>
  <c r="BK715"/>
  <c r="J715"/>
  <c r="J716"/>
  <c r="BE716"/>
  <c r="J92"/>
  <c r="BI714"/>
  <c r="BH714"/>
  <c r="BG714"/>
  <c r="BF714"/>
  <c r="T714"/>
  <c r="T713"/>
  <c r="R714"/>
  <c r="R713"/>
  <c r="P714"/>
  <c r="P713"/>
  <c r="BK714"/>
  <c r="BK713"/>
  <c r="J713"/>
  <c r="J714"/>
  <c r="BE714"/>
  <c r="J91"/>
  <c r="BI712"/>
  <c r="BH712"/>
  <c r="BG712"/>
  <c r="BF712"/>
  <c r="T712"/>
  <c r="R712"/>
  <c r="P712"/>
  <c r="BK712"/>
  <c r="J712"/>
  <c r="BE712"/>
  <c r="BI711"/>
  <c r="BH711"/>
  <c r="BG711"/>
  <c r="BF711"/>
  <c r="T711"/>
  <c r="T710"/>
  <c r="R711"/>
  <c r="R710"/>
  <c r="P711"/>
  <c r="P710"/>
  <c r="BK711"/>
  <c r="BK710"/>
  <c r="J710"/>
  <c r="J711"/>
  <c r="BE711"/>
  <c r="J90"/>
  <c r="BI709"/>
  <c r="BH709"/>
  <c r="BG709"/>
  <c r="BF709"/>
  <c r="T709"/>
  <c r="R709"/>
  <c r="P709"/>
  <c r="BK709"/>
  <c r="J709"/>
  <c r="BE709"/>
  <c r="BI708"/>
  <c r="BH708"/>
  <c r="BG708"/>
  <c r="BF708"/>
  <c r="T708"/>
  <c r="R708"/>
  <c r="P708"/>
  <c r="BK708"/>
  <c r="J708"/>
  <c r="BE708"/>
  <c r="BI707"/>
  <c r="BH707"/>
  <c r="BG707"/>
  <c r="BF707"/>
  <c r="T707"/>
  <c r="R707"/>
  <c r="P707"/>
  <c r="BK707"/>
  <c r="J707"/>
  <c r="BE707"/>
  <c r="BI706"/>
  <c r="BH706"/>
  <c r="BG706"/>
  <c r="BF706"/>
  <c r="T706"/>
  <c r="R706"/>
  <c r="P706"/>
  <c r="BK706"/>
  <c r="J706"/>
  <c r="BE706"/>
  <c r="BI705"/>
  <c r="BH705"/>
  <c r="BG705"/>
  <c r="BF705"/>
  <c r="T705"/>
  <c r="R705"/>
  <c r="P705"/>
  <c r="BK705"/>
  <c r="J705"/>
  <c r="BE705"/>
  <c r="BI704"/>
  <c r="BH704"/>
  <c r="BG704"/>
  <c r="BF704"/>
  <c r="T704"/>
  <c r="R704"/>
  <c r="P704"/>
  <c r="BK704"/>
  <c r="J704"/>
  <c r="BE704"/>
  <c r="BI703"/>
  <c r="BH703"/>
  <c r="BG703"/>
  <c r="BF703"/>
  <c r="T703"/>
  <c r="R703"/>
  <c r="P703"/>
  <c r="BK703"/>
  <c r="J703"/>
  <c r="BE703"/>
  <c r="BI702"/>
  <c r="BH702"/>
  <c r="BG702"/>
  <c r="BF702"/>
  <c r="T702"/>
  <c r="R702"/>
  <c r="P702"/>
  <c r="BK702"/>
  <c r="J702"/>
  <c r="BE702"/>
  <c r="BI701"/>
  <c r="BH701"/>
  <c r="BG701"/>
  <c r="BF701"/>
  <c r="T701"/>
  <c r="R701"/>
  <c r="P701"/>
  <c r="BK701"/>
  <c r="J701"/>
  <c r="BE701"/>
  <c r="BI700"/>
  <c r="BH700"/>
  <c r="BG700"/>
  <c r="BF700"/>
  <c r="T700"/>
  <c r="R700"/>
  <c r="P700"/>
  <c r="BK700"/>
  <c r="J700"/>
  <c r="BE700"/>
  <c r="BI699"/>
  <c r="BH699"/>
  <c r="BG699"/>
  <c r="BF699"/>
  <c r="T699"/>
  <c r="R699"/>
  <c r="P699"/>
  <c r="BK699"/>
  <c r="J699"/>
  <c r="BE699"/>
  <c r="BI698"/>
  <c r="BH698"/>
  <c r="BG698"/>
  <c r="BF698"/>
  <c r="T698"/>
  <c r="R698"/>
  <c r="P698"/>
  <c r="BK698"/>
  <c r="J698"/>
  <c r="BE698"/>
  <c r="BI697"/>
  <c r="BH697"/>
  <c r="BG697"/>
  <c r="BF697"/>
  <c r="T697"/>
  <c r="R697"/>
  <c r="P697"/>
  <c r="BK697"/>
  <c r="J697"/>
  <c r="BE697"/>
  <c r="BI696"/>
  <c r="BH696"/>
  <c r="BG696"/>
  <c r="BF696"/>
  <c r="T696"/>
  <c r="T695"/>
  <c r="R696"/>
  <c r="R695"/>
  <c r="P696"/>
  <c r="P695"/>
  <c r="BK696"/>
  <c r="BK695"/>
  <c r="J695"/>
  <c r="J696"/>
  <c r="BE696"/>
  <c r="J89"/>
  <c r="BI694"/>
  <c r="BH694"/>
  <c r="BG694"/>
  <c r="BF694"/>
  <c r="T694"/>
  <c r="T693"/>
  <c r="R694"/>
  <c r="R693"/>
  <c r="P694"/>
  <c r="P693"/>
  <c r="BK694"/>
  <c r="BK693"/>
  <c r="J693"/>
  <c r="J694"/>
  <c r="BE694"/>
  <c r="J88"/>
  <c r="BI692"/>
  <c r="BH692"/>
  <c r="BG692"/>
  <c r="BF692"/>
  <c r="T692"/>
  <c r="R692"/>
  <c r="P692"/>
  <c r="BK692"/>
  <c r="J692"/>
  <c r="BE692"/>
  <c r="BI691"/>
  <c r="BH691"/>
  <c r="BG691"/>
  <c r="BF691"/>
  <c r="T691"/>
  <c r="T690"/>
  <c r="T689"/>
  <c r="R691"/>
  <c r="R690"/>
  <c r="R689"/>
  <c r="P691"/>
  <c r="P690"/>
  <c r="P689"/>
  <c r="BK691"/>
  <c r="BK690"/>
  <c r="J690"/>
  <c r="BK689"/>
  <c r="J689"/>
  <c r="J691"/>
  <c r="BE691"/>
  <c r="J87"/>
  <c r="J86"/>
  <c r="BI688"/>
  <c r="BH688"/>
  <c r="BG688"/>
  <c r="BF688"/>
  <c r="T688"/>
  <c r="R688"/>
  <c r="P688"/>
  <c r="BK688"/>
  <c r="J688"/>
  <c r="BE688"/>
  <c r="BI679"/>
  <c r="BH679"/>
  <c r="BG679"/>
  <c r="BF679"/>
  <c r="T679"/>
  <c r="R679"/>
  <c r="P679"/>
  <c r="BK679"/>
  <c r="J679"/>
  <c r="BE679"/>
  <c r="BI678"/>
  <c r="BH678"/>
  <c r="BG678"/>
  <c r="BF678"/>
  <c r="T678"/>
  <c r="R678"/>
  <c r="P678"/>
  <c r="BK678"/>
  <c r="J678"/>
  <c r="BE678"/>
  <c r="BI672"/>
  <c r="BH672"/>
  <c r="BG672"/>
  <c r="BF672"/>
  <c r="T672"/>
  <c r="R672"/>
  <c r="P672"/>
  <c r="BK672"/>
  <c r="J672"/>
  <c r="BE672"/>
  <c r="BI671"/>
  <c r="BH671"/>
  <c r="BG671"/>
  <c r="BF671"/>
  <c r="T671"/>
  <c r="T670"/>
  <c r="R671"/>
  <c r="R670"/>
  <c r="P671"/>
  <c r="P670"/>
  <c r="BK671"/>
  <c r="BK670"/>
  <c r="J670"/>
  <c r="J671"/>
  <c r="BE671"/>
  <c r="J85"/>
  <c r="BI669"/>
  <c r="BH669"/>
  <c r="BG669"/>
  <c r="BF669"/>
  <c r="T669"/>
  <c r="R669"/>
  <c r="P669"/>
  <c r="BK669"/>
  <c r="J669"/>
  <c r="BE669"/>
  <c r="BI666"/>
  <c r="BH666"/>
  <c r="BG666"/>
  <c r="BF666"/>
  <c r="T666"/>
  <c r="T665"/>
  <c r="R666"/>
  <c r="R665"/>
  <c r="P666"/>
  <c r="P665"/>
  <c r="BK666"/>
  <c r="BK665"/>
  <c r="J665"/>
  <c r="J666"/>
  <c r="BE666"/>
  <c r="J84"/>
  <c r="BI663"/>
  <c r="BH663"/>
  <c r="BG663"/>
  <c r="BF663"/>
  <c r="T663"/>
  <c r="R663"/>
  <c r="P663"/>
  <c r="BK663"/>
  <c r="J663"/>
  <c r="BE663"/>
  <c r="BI661"/>
  <c r="BH661"/>
  <c r="BG661"/>
  <c r="BF661"/>
  <c r="T661"/>
  <c r="R661"/>
  <c r="P661"/>
  <c r="BK661"/>
  <c r="J661"/>
  <c r="BE661"/>
  <c r="BI658"/>
  <c r="BH658"/>
  <c r="BG658"/>
  <c r="BF658"/>
  <c r="T658"/>
  <c r="R658"/>
  <c r="P658"/>
  <c r="BK658"/>
  <c r="J658"/>
  <c r="BE658"/>
  <c r="BI656"/>
  <c r="BH656"/>
  <c r="BG656"/>
  <c r="BF656"/>
  <c r="T656"/>
  <c r="R656"/>
  <c r="P656"/>
  <c r="BK656"/>
  <c r="J656"/>
  <c r="BE656"/>
  <c r="BI644"/>
  <c r="BH644"/>
  <c r="BG644"/>
  <c r="BF644"/>
  <c r="T644"/>
  <c r="R644"/>
  <c r="P644"/>
  <c r="BK644"/>
  <c r="J644"/>
  <c r="BE644"/>
  <c r="BI642"/>
  <c r="BH642"/>
  <c r="BG642"/>
  <c r="BF642"/>
  <c r="T642"/>
  <c r="R642"/>
  <c r="P642"/>
  <c r="BK642"/>
  <c r="J642"/>
  <c r="BE642"/>
  <c r="BI630"/>
  <c r="BH630"/>
  <c r="BG630"/>
  <c r="BF630"/>
  <c r="T630"/>
  <c r="T629"/>
  <c r="R630"/>
  <c r="R629"/>
  <c r="P630"/>
  <c r="P629"/>
  <c r="BK630"/>
  <c r="BK629"/>
  <c r="J629"/>
  <c r="J630"/>
  <c r="BE630"/>
  <c r="J83"/>
  <c r="BI627"/>
  <c r="BH627"/>
  <c r="BG627"/>
  <c r="BF627"/>
  <c r="T627"/>
  <c r="R627"/>
  <c r="P627"/>
  <c r="BK627"/>
  <c r="J627"/>
  <c r="BE627"/>
  <c r="BI625"/>
  <c r="BH625"/>
  <c r="BG625"/>
  <c r="BF625"/>
  <c r="T625"/>
  <c r="R625"/>
  <c r="P625"/>
  <c r="BK625"/>
  <c r="J625"/>
  <c r="BE625"/>
  <c r="BI619"/>
  <c r="BH619"/>
  <c r="BG619"/>
  <c r="BF619"/>
  <c r="T619"/>
  <c r="T618"/>
  <c r="R619"/>
  <c r="R618"/>
  <c r="P619"/>
  <c r="P618"/>
  <c r="BK619"/>
  <c r="BK618"/>
  <c r="J618"/>
  <c r="J619"/>
  <c r="BE619"/>
  <c r="J82"/>
  <c r="BI616"/>
  <c r="BH616"/>
  <c r="BG616"/>
  <c r="BF616"/>
  <c r="T616"/>
  <c r="R616"/>
  <c r="P616"/>
  <c r="BK616"/>
  <c r="J616"/>
  <c r="BE616"/>
  <c r="BI615"/>
  <c r="BH615"/>
  <c r="BG615"/>
  <c r="BF615"/>
  <c r="T615"/>
  <c r="R615"/>
  <c r="P615"/>
  <c r="BK615"/>
  <c r="J615"/>
  <c r="BE615"/>
  <c r="BI614"/>
  <c r="BH614"/>
  <c r="BG614"/>
  <c r="BF614"/>
  <c r="T614"/>
  <c r="R614"/>
  <c r="P614"/>
  <c r="BK614"/>
  <c r="J614"/>
  <c r="BE614"/>
  <c r="BI613"/>
  <c r="BH613"/>
  <c r="BG613"/>
  <c r="BF613"/>
  <c r="T613"/>
  <c r="R613"/>
  <c r="P613"/>
  <c r="BK613"/>
  <c r="J613"/>
  <c r="BE613"/>
  <c r="BI611"/>
  <c r="BH611"/>
  <c r="BG611"/>
  <c r="BF611"/>
  <c r="T611"/>
  <c r="R611"/>
  <c r="P611"/>
  <c r="BK611"/>
  <c r="J611"/>
  <c r="BE611"/>
  <c r="BI609"/>
  <c r="BH609"/>
  <c r="BG609"/>
  <c r="BF609"/>
  <c r="T609"/>
  <c r="R609"/>
  <c r="P609"/>
  <c r="BK609"/>
  <c r="J609"/>
  <c r="BE609"/>
  <c r="BI605"/>
  <c r="BH605"/>
  <c r="BG605"/>
  <c r="BF605"/>
  <c r="T605"/>
  <c r="R605"/>
  <c r="P605"/>
  <c r="BK605"/>
  <c r="J605"/>
  <c r="BE605"/>
  <c r="BI601"/>
  <c r="BH601"/>
  <c r="BG601"/>
  <c r="BF601"/>
  <c r="T601"/>
  <c r="R601"/>
  <c r="P601"/>
  <c r="BK601"/>
  <c r="J601"/>
  <c r="BE601"/>
  <c r="BI595"/>
  <c r="BH595"/>
  <c r="BG595"/>
  <c r="BF595"/>
  <c r="T595"/>
  <c r="R595"/>
  <c r="P595"/>
  <c r="BK595"/>
  <c r="J595"/>
  <c r="BE595"/>
  <c r="BI566"/>
  <c r="BH566"/>
  <c r="BG566"/>
  <c r="BF566"/>
  <c r="T566"/>
  <c r="T565"/>
  <c r="R566"/>
  <c r="R565"/>
  <c r="P566"/>
  <c r="P565"/>
  <c r="BK566"/>
  <c r="BK565"/>
  <c r="J565"/>
  <c r="J566"/>
  <c r="BE566"/>
  <c r="J81"/>
  <c r="BI563"/>
  <c r="BH563"/>
  <c r="BG563"/>
  <c r="BF563"/>
  <c r="T563"/>
  <c r="R563"/>
  <c r="P563"/>
  <c r="BK563"/>
  <c r="J563"/>
  <c r="BE563"/>
  <c r="BI558"/>
  <c r="BH558"/>
  <c r="BG558"/>
  <c r="BF558"/>
  <c r="T558"/>
  <c r="R558"/>
  <c r="P558"/>
  <c r="BK558"/>
  <c r="J558"/>
  <c r="BE558"/>
  <c r="BI554"/>
  <c r="BH554"/>
  <c r="BG554"/>
  <c r="BF554"/>
  <c r="T554"/>
  <c r="R554"/>
  <c r="P554"/>
  <c r="BK554"/>
  <c r="J554"/>
  <c r="BE554"/>
  <c r="BI553"/>
  <c r="BH553"/>
  <c r="BG553"/>
  <c r="BF553"/>
  <c r="T553"/>
  <c r="R553"/>
  <c r="P553"/>
  <c r="BK553"/>
  <c r="J553"/>
  <c r="BE553"/>
  <c r="BI551"/>
  <c r="BH551"/>
  <c r="BG551"/>
  <c r="BF551"/>
  <c r="T551"/>
  <c r="R551"/>
  <c r="P551"/>
  <c r="BK551"/>
  <c r="J551"/>
  <c r="BE551"/>
  <c r="BI549"/>
  <c r="BH549"/>
  <c r="BG549"/>
  <c r="BF549"/>
  <c r="T549"/>
  <c r="R549"/>
  <c r="P549"/>
  <c r="BK549"/>
  <c r="J549"/>
  <c r="BE549"/>
  <c r="BI542"/>
  <c r="BH542"/>
  <c r="BG542"/>
  <c r="BF542"/>
  <c r="T542"/>
  <c r="R542"/>
  <c r="P542"/>
  <c r="BK542"/>
  <c r="J542"/>
  <c r="BE542"/>
  <c r="BI541"/>
  <c r="BH541"/>
  <c r="BG541"/>
  <c r="BF541"/>
  <c r="T541"/>
  <c r="R541"/>
  <c r="P541"/>
  <c r="BK541"/>
  <c r="J541"/>
  <c r="BE541"/>
  <c r="BI535"/>
  <c r="BH535"/>
  <c r="BG535"/>
  <c r="BF535"/>
  <c r="T535"/>
  <c r="R535"/>
  <c r="P535"/>
  <c r="BK535"/>
  <c r="J535"/>
  <c r="BE535"/>
  <c r="BI534"/>
  <c r="BH534"/>
  <c r="BG534"/>
  <c r="BF534"/>
  <c r="T534"/>
  <c r="R534"/>
  <c r="P534"/>
  <c r="BK534"/>
  <c r="J534"/>
  <c r="BE534"/>
  <c r="BI531"/>
  <c r="BH531"/>
  <c r="BG531"/>
  <c r="BF531"/>
  <c r="T531"/>
  <c r="T530"/>
  <c r="R531"/>
  <c r="R530"/>
  <c r="P531"/>
  <c r="P530"/>
  <c r="BK531"/>
  <c r="BK530"/>
  <c r="J530"/>
  <c r="J531"/>
  <c r="BE531"/>
  <c r="J80"/>
  <c r="BI528"/>
  <c r="BH528"/>
  <c r="BG528"/>
  <c r="BF528"/>
  <c r="T528"/>
  <c r="R528"/>
  <c r="P528"/>
  <c r="BK528"/>
  <c r="J528"/>
  <c r="BE528"/>
  <c r="BI527"/>
  <c r="BH527"/>
  <c r="BG527"/>
  <c r="BF527"/>
  <c r="T527"/>
  <c r="R527"/>
  <c r="P527"/>
  <c r="BK527"/>
  <c r="J527"/>
  <c r="BE527"/>
  <c r="BI526"/>
  <c r="BH526"/>
  <c r="BG526"/>
  <c r="BF526"/>
  <c r="T526"/>
  <c r="R526"/>
  <c r="P526"/>
  <c r="BK526"/>
  <c r="J526"/>
  <c r="BE526"/>
  <c r="BI524"/>
  <c r="BH524"/>
  <c r="BG524"/>
  <c r="BF524"/>
  <c r="T524"/>
  <c r="R524"/>
  <c r="P524"/>
  <c r="BK524"/>
  <c r="J524"/>
  <c r="BE524"/>
  <c r="BI522"/>
  <c r="BH522"/>
  <c r="BG522"/>
  <c r="BF522"/>
  <c r="T522"/>
  <c r="R522"/>
  <c r="P522"/>
  <c r="BK522"/>
  <c r="J522"/>
  <c r="BE522"/>
  <c r="BI521"/>
  <c r="BH521"/>
  <c r="BG521"/>
  <c r="BF521"/>
  <c r="T521"/>
  <c r="R521"/>
  <c r="P521"/>
  <c r="BK521"/>
  <c r="J521"/>
  <c r="BE521"/>
  <c r="BI520"/>
  <c r="BH520"/>
  <c r="BG520"/>
  <c r="BF520"/>
  <c r="T520"/>
  <c r="R520"/>
  <c r="P520"/>
  <c r="BK520"/>
  <c r="J520"/>
  <c r="BE520"/>
  <c r="BI519"/>
  <c r="BH519"/>
  <c r="BG519"/>
  <c r="BF519"/>
  <c r="T519"/>
  <c r="R519"/>
  <c r="P519"/>
  <c r="BK519"/>
  <c r="J519"/>
  <c r="BE519"/>
  <c r="BI515"/>
  <c r="BH515"/>
  <c r="BG515"/>
  <c r="BF515"/>
  <c r="T515"/>
  <c r="R515"/>
  <c r="P515"/>
  <c r="BK515"/>
  <c r="J515"/>
  <c r="BE515"/>
  <c r="BI514"/>
  <c r="BH514"/>
  <c r="BG514"/>
  <c r="BF514"/>
  <c r="T514"/>
  <c r="R514"/>
  <c r="P514"/>
  <c r="BK514"/>
  <c r="J514"/>
  <c r="BE514"/>
  <c r="BI513"/>
  <c r="BH513"/>
  <c r="BG513"/>
  <c r="BF513"/>
  <c r="T513"/>
  <c r="R513"/>
  <c r="P513"/>
  <c r="BK513"/>
  <c r="J513"/>
  <c r="BE513"/>
  <c r="BI507"/>
  <c r="BH507"/>
  <c r="BG507"/>
  <c r="BF507"/>
  <c r="T507"/>
  <c r="T506"/>
  <c r="R507"/>
  <c r="R506"/>
  <c r="P507"/>
  <c r="P506"/>
  <c r="BK507"/>
  <c r="BK506"/>
  <c r="J506"/>
  <c r="J507"/>
  <c r="BE507"/>
  <c r="J79"/>
  <c r="BI504"/>
  <c r="BH504"/>
  <c r="BG504"/>
  <c r="BF504"/>
  <c r="T504"/>
  <c r="R504"/>
  <c r="P504"/>
  <c r="BK504"/>
  <c r="J504"/>
  <c r="BE504"/>
  <c r="BI500"/>
  <c r="BH500"/>
  <c r="BG500"/>
  <c r="BF500"/>
  <c r="T500"/>
  <c r="R500"/>
  <c r="P500"/>
  <c r="BK500"/>
  <c r="J500"/>
  <c r="BE500"/>
  <c r="BI496"/>
  <c r="BH496"/>
  <c r="BG496"/>
  <c r="BF496"/>
  <c r="T496"/>
  <c r="R496"/>
  <c r="P496"/>
  <c r="BK496"/>
  <c r="J496"/>
  <c r="BE496"/>
  <c r="BI494"/>
  <c r="BH494"/>
  <c r="BG494"/>
  <c r="BF494"/>
  <c r="T494"/>
  <c r="R494"/>
  <c r="P494"/>
  <c r="BK494"/>
  <c r="J494"/>
  <c r="BE494"/>
  <c r="BI492"/>
  <c r="BH492"/>
  <c r="BG492"/>
  <c r="BF492"/>
  <c r="T492"/>
  <c r="R492"/>
  <c r="P492"/>
  <c r="BK492"/>
  <c r="J492"/>
  <c r="BE492"/>
  <c r="BI490"/>
  <c r="BH490"/>
  <c r="BG490"/>
  <c r="BF490"/>
  <c r="T490"/>
  <c r="R490"/>
  <c r="P490"/>
  <c r="BK490"/>
  <c r="J490"/>
  <c r="BE490"/>
  <c r="BI487"/>
  <c r="BH487"/>
  <c r="BG487"/>
  <c r="BF487"/>
  <c r="T487"/>
  <c r="T486"/>
  <c r="R487"/>
  <c r="R486"/>
  <c r="P487"/>
  <c r="P486"/>
  <c r="BK487"/>
  <c r="BK486"/>
  <c r="J486"/>
  <c r="J487"/>
  <c r="BE487"/>
  <c r="J78"/>
  <c r="BI484"/>
  <c r="BH484"/>
  <c r="BG484"/>
  <c r="BF484"/>
  <c r="T484"/>
  <c r="R484"/>
  <c r="P484"/>
  <c r="BK484"/>
  <c r="J484"/>
  <c r="BE484"/>
  <c r="BI483"/>
  <c r="BH483"/>
  <c r="BG483"/>
  <c r="BF483"/>
  <c r="T483"/>
  <c r="R483"/>
  <c r="P483"/>
  <c r="BK483"/>
  <c r="J483"/>
  <c r="BE483"/>
  <c r="BI481"/>
  <c r="BH481"/>
  <c r="BG481"/>
  <c r="BF481"/>
  <c r="T481"/>
  <c r="R481"/>
  <c r="P481"/>
  <c r="BK481"/>
  <c r="J481"/>
  <c r="BE481"/>
  <c r="BI480"/>
  <c r="BH480"/>
  <c r="BG480"/>
  <c r="BF480"/>
  <c r="T480"/>
  <c r="R480"/>
  <c r="P480"/>
  <c r="BK480"/>
  <c r="J480"/>
  <c r="BE480"/>
  <c r="BI478"/>
  <c r="BH478"/>
  <c r="BG478"/>
  <c r="BF478"/>
  <c r="T478"/>
  <c r="R478"/>
  <c r="P478"/>
  <c r="BK478"/>
  <c r="J478"/>
  <c r="BE478"/>
  <c r="BI476"/>
  <c r="BH476"/>
  <c r="BG476"/>
  <c r="BF476"/>
  <c r="T476"/>
  <c r="R476"/>
  <c r="P476"/>
  <c r="BK476"/>
  <c r="J476"/>
  <c r="BE476"/>
  <c r="BI475"/>
  <c r="BH475"/>
  <c r="BG475"/>
  <c r="BF475"/>
  <c r="T475"/>
  <c r="R475"/>
  <c r="P475"/>
  <c r="BK475"/>
  <c r="J475"/>
  <c r="BE475"/>
  <c r="BI474"/>
  <c r="BH474"/>
  <c r="BG474"/>
  <c r="BF474"/>
  <c r="T474"/>
  <c r="R474"/>
  <c r="P474"/>
  <c r="BK474"/>
  <c r="J474"/>
  <c r="BE474"/>
  <c r="BI472"/>
  <c r="BH472"/>
  <c r="BG472"/>
  <c r="BF472"/>
  <c r="T472"/>
  <c r="T471"/>
  <c r="R472"/>
  <c r="R471"/>
  <c r="P472"/>
  <c r="P471"/>
  <c r="BK472"/>
  <c r="BK471"/>
  <c r="J471"/>
  <c r="J472"/>
  <c r="BE472"/>
  <c r="J77"/>
  <c r="BI469"/>
  <c r="BH469"/>
  <c r="BG469"/>
  <c r="BF469"/>
  <c r="T469"/>
  <c r="R469"/>
  <c r="P469"/>
  <c r="BK469"/>
  <c r="J469"/>
  <c r="BE469"/>
  <c r="BI467"/>
  <c r="BH467"/>
  <c r="BG467"/>
  <c r="BF467"/>
  <c r="T467"/>
  <c r="R467"/>
  <c r="P467"/>
  <c r="BK467"/>
  <c r="J467"/>
  <c r="BE467"/>
  <c r="BI465"/>
  <c r="BH465"/>
  <c r="BG465"/>
  <c r="BF465"/>
  <c r="T465"/>
  <c r="R465"/>
  <c r="P465"/>
  <c r="BK465"/>
  <c r="J465"/>
  <c r="BE465"/>
  <c r="BI464"/>
  <c r="BH464"/>
  <c r="BG464"/>
  <c r="BF464"/>
  <c r="T464"/>
  <c r="R464"/>
  <c r="P464"/>
  <c r="BK464"/>
  <c r="J464"/>
  <c r="BE464"/>
  <c r="BI462"/>
  <c r="BH462"/>
  <c r="BG462"/>
  <c r="BF462"/>
  <c r="T462"/>
  <c r="R462"/>
  <c r="P462"/>
  <c r="BK462"/>
  <c r="J462"/>
  <c r="BE462"/>
  <c r="BI460"/>
  <c r="BH460"/>
  <c r="BG460"/>
  <c r="BF460"/>
  <c r="T460"/>
  <c r="R460"/>
  <c r="P460"/>
  <c r="BK460"/>
  <c r="J460"/>
  <c r="BE460"/>
  <c r="BI458"/>
  <c r="BH458"/>
  <c r="BG458"/>
  <c r="BF458"/>
  <c r="T458"/>
  <c r="R458"/>
  <c r="P458"/>
  <c r="BK458"/>
  <c r="J458"/>
  <c r="BE458"/>
  <c r="BI456"/>
  <c r="BH456"/>
  <c r="BG456"/>
  <c r="BF456"/>
  <c r="T456"/>
  <c r="R456"/>
  <c r="P456"/>
  <c r="BK456"/>
  <c r="J456"/>
  <c r="BE456"/>
  <c r="BI454"/>
  <c r="BH454"/>
  <c r="BG454"/>
  <c r="BF454"/>
  <c r="T454"/>
  <c r="T453"/>
  <c r="R454"/>
  <c r="R453"/>
  <c r="P454"/>
  <c r="P453"/>
  <c r="BK454"/>
  <c r="BK453"/>
  <c r="J453"/>
  <c r="J454"/>
  <c r="BE454"/>
  <c r="J76"/>
  <c r="BI451"/>
  <c r="BH451"/>
  <c r="BG451"/>
  <c r="BF451"/>
  <c r="T451"/>
  <c r="R451"/>
  <c r="P451"/>
  <c r="BK451"/>
  <c r="J451"/>
  <c r="BE451"/>
  <c r="BI450"/>
  <c r="BH450"/>
  <c r="BG450"/>
  <c r="BF450"/>
  <c r="T450"/>
  <c r="R450"/>
  <c r="P450"/>
  <c r="BK450"/>
  <c r="J450"/>
  <c r="BE450"/>
  <c r="BI449"/>
  <c r="BH449"/>
  <c r="BG449"/>
  <c r="BF449"/>
  <c r="T449"/>
  <c r="R449"/>
  <c r="P449"/>
  <c r="BK449"/>
  <c r="J449"/>
  <c r="BE449"/>
  <c r="BI448"/>
  <c r="BH448"/>
  <c r="BG448"/>
  <c r="BF448"/>
  <c r="T448"/>
  <c r="R448"/>
  <c r="P448"/>
  <c r="BK448"/>
  <c r="J448"/>
  <c r="BE448"/>
  <c r="BI447"/>
  <c r="BH447"/>
  <c r="BG447"/>
  <c r="BF447"/>
  <c r="T447"/>
  <c r="R447"/>
  <c r="P447"/>
  <c r="BK447"/>
  <c r="J447"/>
  <c r="BE447"/>
  <c r="BI446"/>
  <c r="BH446"/>
  <c r="BG446"/>
  <c r="BF446"/>
  <c r="T446"/>
  <c r="R446"/>
  <c r="P446"/>
  <c r="BK446"/>
  <c r="J446"/>
  <c r="BE446"/>
  <c r="BI445"/>
  <c r="BH445"/>
  <c r="BG445"/>
  <c r="BF445"/>
  <c r="T445"/>
  <c r="R445"/>
  <c r="P445"/>
  <c r="BK445"/>
  <c r="J445"/>
  <c r="BE445"/>
  <c r="BI443"/>
  <c r="BH443"/>
  <c r="BG443"/>
  <c r="BF443"/>
  <c r="T443"/>
  <c r="R443"/>
  <c r="P443"/>
  <c r="BK443"/>
  <c r="J443"/>
  <c r="BE443"/>
  <c r="BI441"/>
  <c r="BH441"/>
  <c r="BG441"/>
  <c r="BF441"/>
  <c r="T441"/>
  <c r="R441"/>
  <c r="P441"/>
  <c r="BK441"/>
  <c r="J441"/>
  <c r="BE441"/>
  <c r="BI439"/>
  <c r="BH439"/>
  <c r="BG439"/>
  <c r="BF439"/>
  <c r="T439"/>
  <c r="R439"/>
  <c r="P439"/>
  <c r="BK439"/>
  <c r="J439"/>
  <c r="BE439"/>
  <c r="BI438"/>
  <c r="BH438"/>
  <c r="BG438"/>
  <c r="BF438"/>
  <c r="T438"/>
  <c r="R438"/>
  <c r="P438"/>
  <c r="BK438"/>
  <c r="J438"/>
  <c r="BE438"/>
  <c r="BI437"/>
  <c r="BH437"/>
  <c r="BG437"/>
  <c r="BF437"/>
  <c r="T437"/>
  <c r="T436"/>
  <c r="R437"/>
  <c r="R436"/>
  <c r="P437"/>
  <c r="P436"/>
  <c r="BK437"/>
  <c r="BK436"/>
  <c r="J436"/>
  <c r="J437"/>
  <c r="BE437"/>
  <c r="J75"/>
  <c r="BI434"/>
  <c r="BH434"/>
  <c r="BG434"/>
  <c r="BF434"/>
  <c r="T434"/>
  <c r="R434"/>
  <c r="P434"/>
  <c r="BK434"/>
  <c r="J434"/>
  <c r="BE434"/>
  <c r="BI432"/>
  <c r="BH432"/>
  <c r="BG432"/>
  <c r="BF432"/>
  <c r="T432"/>
  <c r="R432"/>
  <c r="P432"/>
  <c r="BK432"/>
  <c r="J432"/>
  <c r="BE432"/>
  <c r="BI429"/>
  <c r="BH429"/>
  <c r="BG429"/>
  <c r="BF429"/>
  <c r="T429"/>
  <c r="R429"/>
  <c r="P429"/>
  <c r="BK429"/>
  <c r="J429"/>
  <c r="BE429"/>
  <c r="BI427"/>
  <c r="BH427"/>
  <c r="BG427"/>
  <c r="BF427"/>
  <c r="T427"/>
  <c r="R427"/>
  <c r="P427"/>
  <c r="BK427"/>
  <c r="J427"/>
  <c r="BE427"/>
  <c r="BI422"/>
  <c r="BH422"/>
  <c r="BG422"/>
  <c r="BF422"/>
  <c r="T422"/>
  <c r="T421"/>
  <c r="R422"/>
  <c r="R421"/>
  <c r="P422"/>
  <c r="P421"/>
  <c r="BK422"/>
  <c r="BK421"/>
  <c r="J421"/>
  <c r="J422"/>
  <c r="BE422"/>
  <c r="J74"/>
  <c r="BI419"/>
  <c r="BH419"/>
  <c r="BG419"/>
  <c r="BF419"/>
  <c r="T419"/>
  <c r="R419"/>
  <c r="P419"/>
  <c r="BK419"/>
  <c r="J419"/>
  <c r="BE419"/>
  <c r="BI416"/>
  <c r="BH416"/>
  <c r="BG416"/>
  <c r="BF416"/>
  <c r="T416"/>
  <c r="R416"/>
  <c r="P416"/>
  <c r="BK416"/>
  <c r="J416"/>
  <c r="BE416"/>
  <c r="BI413"/>
  <c r="BH413"/>
  <c r="BG413"/>
  <c r="BF413"/>
  <c r="T413"/>
  <c r="R413"/>
  <c r="P413"/>
  <c r="BK413"/>
  <c r="J413"/>
  <c r="BE413"/>
  <c r="BI411"/>
  <c r="BH411"/>
  <c r="BG411"/>
  <c r="BF411"/>
  <c r="T411"/>
  <c r="R411"/>
  <c r="P411"/>
  <c r="BK411"/>
  <c r="J411"/>
  <c r="BE411"/>
  <c r="BI406"/>
  <c r="BH406"/>
  <c r="BG406"/>
  <c r="BF406"/>
  <c r="T406"/>
  <c r="R406"/>
  <c r="P406"/>
  <c r="BK406"/>
  <c r="J406"/>
  <c r="BE406"/>
  <c r="BI403"/>
  <c r="BH403"/>
  <c r="BG403"/>
  <c r="BF403"/>
  <c r="T403"/>
  <c r="R403"/>
  <c r="P403"/>
  <c r="BK403"/>
  <c r="J403"/>
  <c r="BE403"/>
  <c r="BI398"/>
  <c r="BH398"/>
  <c r="BG398"/>
  <c r="BF398"/>
  <c r="T398"/>
  <c r="T397"/>
  <c r="T396"/>
  <c r="R398"/>
  <c r="R397"/>
  <c r="R396"/>
  <c r="P398"/>
  <c r="P397"/>
  <c r="P396"/>
  <c r="BK398"/>
  <c r="BK397"/>
  <c r="J397"/>
  <c r="BK396"/>
  <c r="J396"/>
  <c r="J398"/>
  <c r="BE398"/>
  <c r="J73"/>
  <c r="J72"/>
  <c r="BI394"/>
  <c r="BH394"/>
  <c r="BG394"/>
  <c r="BF394"/>
  <c r="T394"/>
  <c r="T393"/>
  <c r="R394"/>
  <c r="R393"/>
  <c r="P394"/>
  <c r="P393"/>
  <c r="BK394"/>
  <c r="BK393"/>
  <c r="J393"/>
  <c r="J394"/>
  <c r="BE394"/>
  <c r="J71"/>
  <c r="BI391"/>
  <c r="BH391"/>
  <c r="BG391"/>
  <c r="BF391"/>
  <c r="T391"/>
  <c r="R391"/>
  <c r="P391"/>
  <c r="BK391"/>
  <c r="J391"/>
  <c r="BE391"/>
  <c r="BI388"/>
  <c r="BH388"/>
  <c r="BG388"/>
  <c r="BF388"/>
  <c r="T388"/>
  <c r="R388"/>
  <c r="P388"/>
  <c r="BK388"/>
  <c r="J388"/>
  <c r="BE388"/>
  <c r="BI386"/>
  <c r="BH386"/>
  <c r="BG386"/>
  <c r="BF386"/>
  <c r="T386"/>
  <c r="R386"/>
  <c r="P386"/>
  <c r="BK386"/>
  <c r="J386"/>
  <c r="BE386"/>
  <c r="BI384"/>
  <c r="BH384"/>
  <c r="BG384"/>
  <c r="BF384"/>
  <c r="T384"/>
  <c r="T383"/>
  <c r="R384"/>
  <c r="R383"/>
  <c r="P384"/>
  <c r="P383"/>
  <c r="BK384"/>
  <c r="BK383"/>
  <c r="J383"/>
  <c r="J384"/>
  <c r="BE384"/>
  <c r="J70"/>
  <c r="BI373"/>
  <c r="BH373"/>
  <c r="BG373"/>
  <c r="BF373"/>
  <c r="T373"/>
  <c r="R373"/>
  <c r="P373"/>
  <c r="BK373"/>
  <c r="J373"/>
  <c r="BE373"/>
  <c r="BI371"/>
  <c r="BH371"/>
  <c r="BG371"/>
  <c r="BF371"/>
  <c r="T371"/>
  <c r="R371"/>
  <c r="P371"/>
  <c r="BK371"/>
  <c r="J371"/>
  <c r="BE371"/>
  <c r="BI369"/>
  <c r="BH369"/>
  <c r="BG369"/>
  <c r="BF369"/>
  <c r="T369"/>
  <c r="R369"/>
  <c r="P369"/>
  <c r="BK369"/>
  <c r="J369"/>
  <c r="BE369"/>
  <c r="BI366"/>
  <c r="BH366"/>
  <c r="BG366"/>
  <c r="BF366"/>
  <c r="T366"/>
  <c r="R366"/>
  <c r="P366"/>
  <c r="BK366"/>
  <c r="J366"/>
  <c r="BE366"/>
  <c r="BI363"/>
  <c r="BH363"/>
  <c r="BG363"/>
  <c r="BF363"/>
  <c r="T363"/>
  <c r="R363"/>
  <c r="P363"/>
  <c r="BK363"/>
  <c r="J363"/>
  <c r="BE363"/>
  <c r="BI361"/>
  <c r="BH361"/>
  <c r="BG361"/>
  <c r="BF361"/>
  <c r="T361"/>
  <c r="R361"/>
  <c r="P361"/>
  <c r="BK361"/>
  <c r="J361"/>
  <c r="BE361"/>
  <c r="BI358"/>
  <c r="BH358"/>
  <c r="BG358"/>
  <c r="BF358"/>
  <c r="T358"/>
  <c r="R358"/>
  <c r="P358"/>
  <c r="BK358"/>
  <c r="J358"/>
  <c r="BE358"/>
  <c r="BI355"/>
  <c r="BH355"/>
  <c r="BG355"/>
  <c r="BF355"/>
  <c r="T355"/>
  <c r="R355"/>
  <c r="P355"/>
  <c r="BK355"/>
  <c r="J355"/>
  <c r="BE355"/>
  <c r="BI353"/>
  <c r="BH353"/>
  <c r="BG353"/>
  <c r="BF353"/>
  <c r="T353"/>
  <c r="R353"/>
  <c r="P353"/>
  <c r="BK353"/>
  <c r="J353"/>
  <c r="BE353"/>
  <c r="BI349"/>
  <c r="BH349"/>
  <c r="BG349"/>
  <c r="BF349"/>
  <c r="T349"/>
  <c r="R349"/>
  <c r="P349"/>
  <c r="BK349"/>
  <c r="J349"/>
  <c r="BE349"/>
  <c r="BI348"/>
  <c r="BH348"/>
  <c r="BG348"/>
  <c r="BF348"/>
  <c r="T348"/>
  <c r="R348"/>
  <c r="P348"/>
  <c r="BK348"/>
  <c r="J348"/>
  <c r="BE348"/>
  <c r="BI344"/>
  <c r="BH344"/>
  <c r="BG344"/>
  <c r="BF344"/>
  <c r="T344"/>
  <c r="R344"/>
  <c r="P344"/>
  <c r="BK344"/>
  <c r="J344"/>
  <c r="BE344"/>
  <c r="BI342"/>
  <c r="BH342"/>
  <c r="BG342"/>
  <c r="BF342"/>
  <c r="T342"/>
  <c r="R342"/>
  <c r="P342"/>
  <c r="BK342"/>
  <c r="J342"/>
  <c r="BE342"/>
  <c r="BI340"/>
  <c r="BH340"/>
  <c r="BG340"/>
  <c r="BF340"/>
  <c r="T340"/>
  <c r="R340"/>
  <c r="P340"/>
  <c r="BK340"/>
  <c r="J340"/>
  <c r="BE340"/>
  <c r="BI337"/>
  <c r="BH337"/>
  <c r="BG337"/>
  <c r="BF337"/>
  <c r="T337"/>
  <c r="R337"/>
  <c r="P337"/>
  <c r="BK337"/>
  <c r="J337"/>
  <c r="BE337"/>
  <c r="BI329"/>
  <c r="BH329"/>
  <c r="BG329"/>
  <c r="BF329"/>
  <c r="T329"/>
  <c r="R329"/>
  <c r="P329"/>
  <c r="BK329"/>
  <c r="J329"/>
  <c r="BE329"/>
  <c r="BI325"/>
  <c r="BH325"/>
  <c r="BG325"/>
  <c r="BF325"/>
  <c r="T325"/>
  <c r="R325"/>
  <c r="P325"/>
  <c r="BK325"/>
  <c r="J325"/>
  <c r="BE325"/>
  <c r="BI311"/>
  <c r="BH311"/>
  <c r="BG311"/>
  <c r="BF311"/>
  <c r="T311"/>
  <c r="R311"/>
  <c r="P311"/>
  <c r="BK311"/>
  <c r="J311"/>
  <c r="BE311"/>
  <c r="BI310"/>
  <c r="BH310"/>
  <c r="BG310"/>
  <c r="BF310"/>
  <c r="T310"/>
  <c r="R310"/>
  <c r="P310"/>
  <c r="BK310"/>
  <c r="J310"/>
  <c r="BE310"/>
  <c r="BI308"/>
  <c r="BH308"/>
  <c r="BG308"/>
  <c r="BF308"/>
  <c r="T308"/>
  <c r="R308"/>
  <c r="P308"/>
  <c r="BK308"/>
  <c r="J308"/>
  <c r="BE308"/>
  <c r="BI307"/>
  <c r="BH307"/>
  <c r="BG307"/>
  <c r="BF307"/>
  <c r="T307"/>
  <c r="R307"/>
  <c r="P307"/>
  <c r="BK307"/>
  <c r="J307"/>
  <c r="BE307"/>
  <c r="BI306"/>
  <c r="BH306"/>
  <c r="BG306"/>
  <c r="BF306"/>
  <c r="T306"/>
  <c r="R306"/>
  <c r="P306"/>
  <c r="BK306"/>
  <c r="J306"/>
  <c r="BE306"/>
  <c r="BI305"/>
  <c r="BH305"/>
  <c r="BG305"/>
  <c r="BF305"/>
  <c r="T305"/>
  <c r="R305"/>
  <c r="P305"/>
  <c r="BK305"/>
  <c r="J305"/>
  <c r="BE305"/>
  <c r="BI304"/>
  <c r="BH304"/>
  <c r="BG304"/>
  <c r="BF304"/>
  <c r="T304"/>
  <c r="R304"/>
  <c r="P304"/>
  <c r="BK304"/>
  <c r="J304"/>
  <c r="BE304"/>
  <c r="BI303"/>
  <c r="BH303"/>
  <c r="BG303"/>
  <c r="BF303"/>
  <c r="T303"/>
  <c r="R303"/>
  <c r="P303"/>
  <c r="BK303"/>
  <c r="J303"/>
  <c r="BE303"/>
  <c r="BI301"/>
  <c r="BH301"/>
  <c r="BG301"/>
  <c r="BF301"/>
  <c r="T301"/>
  <c r="R301"/>
  <c r="P301"/>
  <c r="BK301"/>
  <c r="J301"/>
  <c r="BE301"/>
  <c r="BI300"/>
  <c r="BH300"/>
  <c r="BG300"/>
  <c r="BF300"/>
  <c r="T300"/>
  <c r="R300"/>
  <c r="P300"/>
  <c r="BK300"/>
  <c r="J300"/>
  <c r="BE300"/>
  <c r="BI299"/>
  <c r="BH299"/>
  <c r="BG299"/>
  <c r="BF299"/>
  <c r="T299"/>
  <c r="R299"/>
  <c r="P299"/>
  <c r="BK299"/>
  <c r="J299"/>
  <c r="BE299"/>
  <c r="BI298"/>
  <c r="BH298"/>
  <c r="BG298"/>
  <c r="BF298"/>
  <c r="T298"/>
  <c r="R298"/>
  <c r="P298"/>
  <c r="BK298"/>
  <c r="J298"/>
  <c r="BE298"/>
  <c r="BI296"/>
  <c r="BH296"/>
  <c r="BG296"/>
  <c r="BF296"/>
  <c r="T296"/>
  <c r="R296"/>
  <c r="P296"/>
  <c r="BK296"/>
  <c r="J296"/>
  <c r="BE296"/>
  <c r="BI292"/>
  <c r="BH292"/>
  <c r="BG292"/>
  <c r="BF292"/>
  <c r="T292"/>
  <c r="R292"/>
  <c r="P292"/>
  <c r="BK292"/>
  <c r="J292"/>
  <c r="BE292"/>
  <c r="BI287"/>
  <c r="BH287"/>
  <c r="BG287"/>
  <c r="BF287"/>
  <c r="T287"/>
  <c r="T286"/>
  <c r="R287"/>
  <c r="R286"/>
  <c r="P287"/>
  <c r="P286"/>
  <c r="BK287"/>
  <c r="BK286"/>
  <c r="J286"/>
  <c r="J287"/>
  <c r="BE287"/>
  <c r="J69"/>
  <c r="BI284"/>
  <c r="BH284"/>
  <c r="BG284"/>
  <c r="BF284"/>
  <c r="T284"/>
  <c r="R284"/>
  <c r="P284"/>
  <c r="BK284"/>
  <c r="J284"/>
  <c r="BE284"/>
  <c r="BI283"/>
  <c r="BH283"/>
  <c r="BG283"/>
  <c r="BF283"/>
  <c r="T283"/>
  <c r="R283"/>
  <c r="P283"/>
  <c r="BK283"/>
  <c r="J283"/>
  <c r="BE283"/>
  <c r="BI282"/>
  <c r="BH282"/>
  <c r="BG282"/>
  <c r="BF282"/>
  <c r="T282"/>
  <c r="R282"/>
  <c r="P282"/>
  <c r="BK282"/>
  <c r="J282"/>
  <c r="BE282"/>
  <c r="BI281"/>
  <c r="BH281"/>
  <c r="BG281"/>
  <c r="BF281"/>
  <c r="T281"/>
  <c r="T280"/>
  <c r="R281"/>
  <c r="R280"/>
  <c r="P281"/>
  <c r="P280"/>
  <c r="BK281"/>
  <c r="BK280"/>
  <c r="J280"/>
  <c r="J281"/>
  <c r="BE281"/>
  <c r="J68"/>
  <c r="BI278"/>
  <c r="BH278"/>
  <c r="BG278"/>
  <c r="BF278"/>
  <c r="T278"/>
  <c r="T277"/>
  <c r="R278"/>
  <c r="R277"/>
  <c r="P278"/>
  <c r="P277"/>
  <c r="BK278"/>
  <c r="BK277"/>
  <c r="J277"/>
  <c r="J278"/>
  <c r="BE278"/>
  <c r="J67"/>
  <c r="BI276"/>
  <c r="BH276"/>
  <c r="BG276"/>
  <c r="BF276"/>
  <c r="T276"/>
  <c r="R276"/>
  <c r="P276"/>
  <c r="BK276"/>
  <c r="J276"/>
  <c r="BE276"/>
  <c r="BI274"/>
  <c r="BH274"/>
  <c r="BG274"/>
  <c r="BF274"/>
  <c r="T274"/>
  <c r="T273"/>
  <c r="R274"/>
  <c r="R273"/>
  <c r="P274"/>
  <c r="P273"/>
  <c r="BK274"/>
  <c r="BK273"/>
  <c r="J273"/>
  <c r="J274"/>
  <c r="BE274"/>
  <c r="J66"/>
  <c r="BI272"/>
  <c r="BH272"/>
  <c r="BG272"/>
  <c r="BF272"/>
  <c r="T272"/>
  <c r="R272"/>
  <c r="P272"/>
  <c r="BK272"/>
  <c r="J272"/>
  <c r="BE272"/>
  <c r="BI268"/>
  <c r="BH268"/>
  <c r="BG268"/>
  <c r="BF268"/>
  <c r="T268"/>
  <c r="R268"/>
  <c r="P268"/>
  <c r="BK268"/>
  <c r="J268"/>
  <c r="BE268"/>
  <c r="BI267"/>
  <c r="BH267"/>
  <c r="BG267"/>
  <c r="BF267"/>
  <c r="T267"/>
  <c r="R267"/>
  <c r="P267"/>
  <c r="BK267"/>
  <c r="J267"/>
  <c r="BE267"/>
  <c r="BI266"/>
  <c r="BH266"/>
  <c r="BG266"/>
  <c r="BF266"/>
  <c r="T266"/>
  <c r="R266"/>
  <c r="P266"/>
  <c r="BK266"/>
  <c r="J266"/>
  <c r="BE266"/>
  <c r="BI265"/>
  <c r="BH265"/>
  <c r="BG265"/>
  <c r="BF265"/>
  <c r="T265"/>
  <c r="R265"/>
  <c r="P265"/>
  <c r="BK265"/>
  <c r="J265"/>
  <c r="BE265"/>
  <c r="BI257"/>
  <c r="BH257"/>
  <c r="BG257"/>
  <c r="BF257"/>
  <c r="T257"/>
  <c r="T256"/>
  <c r="R257"/>
  <c r="R256"/>
  <c r="P257"/>
  <c r="P256"/>
  <c r="BK257"/>
  <c r="BK256"/>
  <c r="J256"/>
  <c r="J257"/>
  <c r="BE257"/>
  <c r="J65"/>
  <c r="BI251"/>
  <c r="BH251"/>
  <c r="BG251"/>
  <c r="BF251"/>
  <c r="T251"/>
  <c r="R251"/>
  <c r="P251"/>
  <c r="BK251"/>
  <c r="J251"/>
  <c r="BE251"/>
  <c r="BI245"/>
  <c r="BH245"/>
  <c r="BG245"/>
  <c r="BF245"/>
  <c r="T245"/>
  <c r="R245"/>
  <c r="P245"/>
  <c r="BK245"/>
  <c r="J245"/>
  <c r="BE245"/>
  <c r="BI243"/>
  <c r="BH243"/>
  <c r="BG243"/>
  <c r="BF243"/>
  <c r="T243"/>
  <c r="R243"/>
  <c r="P243"/>
  <c r="BK243"/>
  <c r="J243"/>
  <c r="BE243"/>
  <c r="BI241"/>
  <c r="BH241"/>
  <c r="BG241"/>
  <c r="BF241"/>
  <c r="T241"/>
  <c r="R241"/>
  <c r="P241"/>
  <c r="BK241"/>
  <c r="J241"/>
  <c r="BE241"/>
  <c r="BI236"/>
  <c r="BH236"/>
  <c r="BG236"/>
  <c r="BF236"/>
  <c r="T236"/>
  <c r="R236"/>
  <c r="P236"/>
  <c r="BK236"/>
  <c r="J236"/>
  <c r="BE236"/>
  <c r="BI233"/>
  <c r="BH233"/>
  <c r="BG233"/>
  <c r="BF233"/>
  <c r="T233"/>
  <c r="T232"/>
  <c r="R233"/>
  <c r="R232"/>
  <c r="P233"/>
  <c r="P232"/>
  <c r="BK233"/>
  <c r="BK232"/>
  <c r="J232"/>
  <c r="J233"/>
  <c r="BE233"/>
  <c r="J64"/>
  <c r="BI230"/>
  <c r="BH230"/>
  <c r="BG230"/>
  <c r="BF230"/>
  <c r="T230"/>
  <c r="R230"/>
  <c r="P230"/>
  <c r="BK230"/>
  <c r="J230"/>
  <c r="BE230"/>
  <c r="BI226"/>
  <c r="BH226"/>
  <c r="BG226"/>
  <c r="BF226"/>
  <c r="T226"/>
  <c r="R226"/>
  <c r="P226"/>
  <c r="BK226"/>
  <c r="J226"/>
  <c r="BE226"/>
  <c r="BI223"/>
  <c r="BH223"/>
  <c r="BG223"/>
  <c r="BF223"/>
  <c r="T223"/>
  <c r="R223"/>
  <c r="P223"/>
  <c r="BK223"/>
  <c r="J223"/>
  <c r="BE223"/>
  <c r="BI191"/>
  <c r="BH191"/>
  <c r="BG191"/>
  <c r="BF191"/>
  <c r="T191"/>
  <c r="R191"/>
  <c r="P191"/>
  <c r="BK191"/>
  <c r="J191"/>
  <c r="BE191"/>
  <c r="BI188"/>
  <c r="BH188"/>
  <c r="BG188"/>
  <c r="BF188"/>
  <c r="T188"/>
  <c r="R188"/>
  <c r="P188"/>
  <c r="BK188"/>
  <c r="J188"/>
  <c r="BE188"/>
  <c r="BI184"/>
  <c r="BH184"/>
  <c r="BG184"/>
  <c r="BF184"/>
  <c r="T184"/>
  <c r="R184"/>
  <c r="P184"/>
  <c r="BK184"/>
  <c r="J184"/>
  <c r="BE184"/>
  <c r="BI183"/>
  <c r="BH183"/>
  <c r="BG183"/>
  <c r="BF183"/>
  <c r="T183"/>
  <c r="R183"/>
  <c r="P183"/>
  <c r="BK183"/>
  <c r="J183"/>
  <c r="BE183"/>
  <c r="BI179"/>
  <c r="BH179"/>
  <c r="BG179"/>
  <c r="BF179"/>
  <c r="T179"/>
  <c r="R179"/>
  <c r="P179"/>
  <c r="BK179"/>
  <c r="J179"/>
  <c r="BE179"/>
  <c r="BI177"/>
  <c r="BH177"/>
  <c r="BG177"/>
  <c r="BF177"/>
  <c r="T177"/>
  <c r="R177"/>
  <c r="P177"/>
  <c r="BK177"/>
  <c r="J177"/>
  <c r="BE177"/>
  <c r="BI173"/>
  <c r="BH173"/>
  <c r="BG173"/>
  <c r="BF173"/>
  <c r="T173"/>
  <c r="R173"/>
  <c r="P173"/>
  <c r="BK173"/>
  <c r="J173"/>
  <c r="BE173"/>
  <c r="BI172"/>
  <c r="BH172"/>
  <c r="BG172"/>
  <c r="BF172"/>
  <c r="T172"/>
  <c r="T171"/>
  <c r="R172"/>
  <c r="R171"/>
  <c r="P172"/>
  <c r="P171"/>
  <c r="BK172"/>
  <c r="BK171"/>
  <c r="J171"/>
  <c r="J172"/>
  <c r="BE172"/>
  <c r="J63"/>
  <c r="BI168"/>
  <c r="BH168"/>
  <c r="BG168"/>
  <c r="BF168"/>
  <c r="T168"/>
  <c r="R168"/>
  <c r="P168"/>
  <c r="BK168"/>
  <c r="J168"/>
  <c r="BE168"/>
  <c r="BI165"/>
  <c r="BH165"/>
  <c r="BG165"/>
  <c r="BF165"/>
  <c r="T165"/>
  <c r="T164"/>
  <c r="R165"/>
  <c r="R164"/>
  <c r="P165"/>
  <c r="P164"/>
  <c r="BK165"/>
  <c r="BK164"/>
  <c r="J164"/>
  <c r="J165"/>
  <c r="BE165"/>
  <c r="J62"/>
  <c r="BI160"/>
  <c r="BH160"/>
  <c r="BG160"/>
  <c r="BF160"/>
  <c r="T160"/>
  <c r="R160"/>
  <c r="P160"/>
  <c r="BK160"/>
  <c r="J160"/>
  <c r="BE160"/>
  <c r="BI158"/>
  <c r="BH158"/>
  <c r="BG158"/>
  <c r="BF158"/>
  <c r="T158"/>
  <c r="R158"/>
  <c r="P158"/>
  <c r="BK158"/>
  <c r="J158"/>
  <c r="BE158"/>
  <c r="BI155"/>
  <c r="BH155"/>
  <c r="BG155"/>
  <c r="BF155"/>
  <c r="T155"/>
  <c r="R155"/>
  <c r="P155"/>
  <c r="BK155"/>
  <c r="J155"/>
  <c r="BE155"/>
  <c r="BI153"/>
  <c r="BH153"/>
  <c r="BG153"/>
  <c r="BF153"/>
  <c r="T153"/>
  <c r="R153"/>
  <c r="P153"/>
  <c r="BK153"/>
  <c r="J153"/>
  <c r="BE153"/>
  <c r="BI150"/>
  <c r="BH150"/>
  <c r="BG150"/>
  <c r="BF150"/>
  <c r="T150"/>
  <c r="R150"/>
  <c r="P150"/>
  <c r="BK150"/>
  <c r="J150"/>
  <c r="BE150"/>
  <c r="BI148"/>
  <c r="BH148"/>
  <c r="BG148"/>
  <c r="BF148"/>
  <c r="T148"/>
  <c r="R148"/>
  <c r="P148"/>
  <c r="BK148"/>
  <c r="J148"/>
  <c r="BE148"/>
  <c r="BI146"/>
  <c r="BH146"/>
  <c r="BG146"/>
  <c r="BF146"/>
  <c r="T146"/>
  <c r="R146"/>
  <c r="P146"/>
  <c r="BK146"/>
  <c r="J146"/>
  <c r="BE146"/>
  <c r="BI143"/>
  <c r="BH143"/>
  <c r="BG143"/>
  <c r="BF143"/>
  <c r="T143"/>
  <c r="R143"/>
  <c r="P143"/>
  <c r="BK143"/>
  <c r="J143"/>
  <c r="BE143"/>
  <c r="BI139"/>
  <c r="BH139"/>
  <c r="BG139"/>
  <c r="BF139"/>
  <c r="T139"/>
  <c r="R139"/>
  <c r="P139"/>
  <c r="BK139"/>
  <c r="J139"/>
  <c r="BE139"/>
  <c r="BI135"/>
  <c r="F37"/>
  <c i="1" r="BD55"/>
  <c i="2" r="BH135"/>
  <c r="F36"/>
  <c i="1" r="BC55"/>
  <c i="2" r="BG135"/>
  <c r="F35"/>
  <c i="1" r="BB55"/>
  <c i="2" r="BF135"/>
  <c r="J34"/>
  <c i="1" r="AW55"/>
  <c i="2" r="F34"/>
  <c i="1" r="BA55"/>
  <c i="2" r="T135"/>
  <c r="T134"/>
  <c r="T133"/>
  <c r="T132"/>
  <c r="R135"/>
  <c r="R134"/>
  <c r="R133"/>
  <c r="R132"/>
  <c r="P135"/>
  <c r="P134"/>
  <c r="P133"/>
  <c r="P132"/>
  <c i="1" r="AU55"/>
  <c i="2" r="BK135"/>
  <c r="BK134"/>
  <c r="J134"/>
  <c r="BK133"/>
  <c r="J133"/>
  <c r="BK132"/>
  <c r="J132"/>
  <c r="J59"/>
  <c r="J30"/>
  <c i="1" r="AG55"/>
  <c i="2" r="J135"/>
  <c r="BE135"/>
  <c r="J33"/>
  <c i="1" r="AV55"/>
  <c i="2" r="F33"/>
  <c i="1" r="AZ55"/>
  <c i="2" r="J61"/>
  <c r="J60"/>
  <c r="J129"/>
  <c r="J128"/>
  <c r="F128"/>
  <c r="F126"/>
  <c r="E124"/>
  <c r="J55"/>
  <c r="J54"/>
  <c r="F54"/>
  <c r="F52"/>
  <c r="E50"/>
  <c r="J39"/>
  <c r="J18"/>
  <c r="E18"/>
  <c r="F129"/>
  <c r="F55"/>
  <c r="J17"/>
  <c r="J12"/>
  <c r="J126"/>
  <c r="J52"/>
  <c r="E7"/>
  <c r="E122"/>
  <c r="E48"/>
  <c i="1" r="BD54"/>
  <c r="W33"/>
  <c r="BC54"/>
  <c r="W32"/>
  <c r="BB54"/>
  <c r="W31"/>
  <c r="BA54"/>
  <c r="W30"/>
  <c r="AZ54"/>
  <c r="W29"/>
  <c r="AY54"/>
  <c r="AX54"/>
  <c r="AW54"/>
  <c r="AK30"/>
  <c r="AV54"/>
  <c r="AK29"/>
  <c r="AU54"/>
  <c r="AT54"/>
  <c r="AS54"/>
  <c r="AG54"/>
  <c r="AK26"/>
  <c r="AT56"/>
  <c r="AN5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<sst xmlns="http://schemas.openxmlformats.org/spreadsheetml/2006/main">
  <si>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</si>
  <si>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</si>
  <si>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</si>
  <si>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</si>
  <si>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</si>
  <si>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{39a97e61-549f-4249-bb44-c986d0946fc0}</t>
  </si>
  <si>
    <t>0,01</t>
  </si>
  <si>
    <t>21</t>
  </si>
  <si>
    <t>15</t>
  </si>
  <si>
    <t>REKAPITULACE STAVBY</t>
  </si>
  <si>
    <t xml:space="preserve">v ---  níže se nacházejí doplnkové a pomocné údaje k sestavám  --- v</t>
  </si>
  <si>
    <t>Návod na vyplnění</t>
  </si>
  <si>
    <t>0,001</t>
  </si>
  <si>
    <t>Kód:</t>
  </si>
  <si>
    <t>Be0010022019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</si>
  <si>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</si>
  <si>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</si>
  <si>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SOUE Plzeň - rekonstrukce soc.zařízení tělocvičen,vč.rozvodů a instalací - 2.etapa</t>
  </si>
  <si>
    <t>KSO:</t>
  </si>
  <si>
    <t/>
  </si>
  <si>
    <t>CC-CZ:</t>
  </si>
  <si>
    <t>Místo:</t>
  </si>
  <si>
    <t>pavilon č.13,č.p. 678/č,o,40,Vejprnická</t>
  </si>
  <si>
    <t>Datum:</t>
  </si>
  <si>
    <t>21. 2. 2019</t>
  </si>
  <si>
    <t>Zadavatel:</t>
  </si>
  <si>
    <t>IČ:</t>
  </si>
  <si>
    <t>69456330</t>
  </si>
  <si>
    <t>SOUE Plzeň,Vejprnická 56,318 02 Plzeň</t>
  </si>
  <si>
    <t>DIČ:</t>
  </si>
  <si>
    <t>Uchazeč:</t>
  </si>
  <si>
    <t>Vyplň údaj</t>
  </si>
  <si>
    <t>Projektant:</t>
  </si>
  <si>
    <t>13882589</t>
  </si>
  <si>
    <t>L.Beneda,Čižická 279, 332 09 Štěnovice</t>
  </si>
  <si>
    <t>CZ807 271 008</t>
  </si>
  <si>
    <t>True</t>
  </si>
  <si>
    <t>Zpracovatel:</t>
  </si>
  <si>
    <t>46799419</t>
  </si>
  <si>
    <t>Martina Havířová, Vranovská 1348, 349 01 Stříbro</t>
  </si>
  <si>
    <t>CZ69456330</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</si>
  <si>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</si>
  <si>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</si>
  <si>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</si>
  <si>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</si>
  <si>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</si>
  <si>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</si>
  <si>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</si>
  <si>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</si>
  <si>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</si>
  <si>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</si>
  <si>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</si>
  <si>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</si>
  <si>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</si>
  <si>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</si>
  <si>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</si>
  <si>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</si>
  <si>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</si>
  <si>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</si>
  <si>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</si>
  <si>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</si>
  <si>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</si>
  <si>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</si>
  <si>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</si>
  <si>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</si>
  <si>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</si>
  <si>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</si>
  <si>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</si>
  <si>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</si>
  <si>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</si>
  <si>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</si>
  <si>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</si>
  <si>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</si>
  <si>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</si>
  <si>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</si>
  <si>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</si>
  <si>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</si>
  <si>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</si>
  <si>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</si>
  <si>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</si>
  <si>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</si>
  <si>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</si>
  <si>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</si>
  <si>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Stavební objekt - šatny,sociální zařízení</t>
  </si>
  <si>
    <t>STA</t>
  </si>
  <si>
    <t>1</t>
  </si>
  <si>
    <t>{91744aee-25d0-4b0c-896d-ec5e1682179b}</t>
  </si>
  <si>
    <t>2</t>
  </si>
  <si>
    <t>02</t>
  </si>
  <si>
    <t>Vedlejší a ostatní náklady</t>
  </si>
  <si>
    <t>VON</t>
  </si>
  <si>
    <t>{998a9c9f-4cee-49ed-ab30-f75e972a0805}</t>
  </si>
  <si>
    <t>KRYCÍ LIST SOUPISU PRACÍ</t>
  </si>
  <si>
    <t>Objekt:</t>
  </si>
  <si>
    <t>01 - Stavební objekt - šatny,sociální zařízení</t>
  </si>
  <si>
    <t xml:space="preserve">Soupis prací je sestaven za využití položek cenové soustavy ÚRS. Cenové a technické podmínky položek Cenové soustavy ÚRS,  které nejsou uvedeny v soupisu prací (tzv. úvodní část katalogů) jsou neomezeně dálkově k dispouici na www.cs-urs.cz. Položky soupisu prací, které nemají ve sloupci "Cenová soustava" uveden žádný údaj, nepocházejí z cenové soustavy ÚRS."</t>
  </si>
  <si>
    <t>REKAPITULACE ČLENĚNÍ SOUPISU PRACÍ</t>
  </si>
  <si>
    <t>Kód dílu - Popis</t>
  </si>
  <si>
    <t>Cena celkem [CZK]</t>
  </si>
  <si>
    <t>-1</t>
  </si>
  <si>
    <t>HSV - Práce a dodávky HSV</t>
  </si>
  <si>
    <t xml:space="preserve">    1 - Zemní práce</t>
  </si>
  <si>
    <t xml:space="preserve">    3 - Svislé a kompletní konstrukce</t>
  </si>
  <si>
    <t xml:space="preserve">    61 - Úprava povrchů vnitřních</t>
  </si>
  <si>
    <t xml:space="preserve">    63 - Podlahy a podlahové konstrukce</t>
  </si>
  <si>
    <t xml:space="preserve">    64 - Osazování výplní otvorů</t>
  </si>
  <si>
    <t xml:space="preserve">    8 - Trubní vedení</t>
  </si>
  <si>
    <t xml:space="preserve">    94 - Lešení a stavební výtahy</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</si>
  <si>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</si>
  <si>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</si>
  <si>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</si>
  <si>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</si>
  <si>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</si>
  <si>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711 - Izolace proti vodě, vlhkosti a plynům</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</si>
  <si>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</si>
  <si>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</si>
  <si>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</si>
  <si>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</si>
  <si>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</si>
  <si>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</si>
  <si>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</si>
  <si>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</si>
  <si>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</si>
  <si>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 keramické</t>
  </si>
  <si>
    <t xml:space="preserve">    783 - Dokončovací práce - nátěry</t>
  </si>
  <si>
    <t xml:space="preserve">    784 - Dokončovací práce - malby a tapety</t>
  </si>
  <si>
    <t xml:space="preserve">    M21-V1 - Elektrotechnika silnoproudá</t>
  </si>
  <si>
    <t xml:space="preserve">      D-001 - Ostatní elektro</t>
  </si>
  <si>
    <t xml:space="preserve">      740 - Elektromontáže - zkoušky a revize</t>
  </si>
  <si>
    <t xml:space="preserve">      741 - Elektroinstalace - silnoproud</t>
  </si>
  <si>
    <t xml:space="preserve">      743 - Elektromontáže - hrubá montáž</t>
  </si>
  <si>
    <t xml:space="preserve">      748 - Elektromontáže - osvětlovací zařízení a svítidla</t>
  </si>
  <si>
    <t xml:space="preserve">      21-M - Elektromontáže</t>
  </si>
  <si>
    <t xml:space="preserve">      46-M - Zemní práce při extr.mont.pracích</t>
  </si>
  <si>
    <t xml:space="preserve">    M21-V2 - Výměna svítidel v tělocvičnách</t>
  </si>
  <si>
    <t xml:space="preserve">      D-V2 - Ostatní elektro</t>
  </si>
  <si>
    <t xml:space="preserve">      21-M V2 - Elektromontáže</t>
  </si>
  <si>
    <t xml:space="preserve">    D.1.4.3 - Slaboproudá elektrotechnika</t>
  </si>
  <si>
    <t xml:space="preserve">      M22-1-1 - Elektrická zabezpečovací signalizace - dodávka</t>
  </si>
  <si>
    <t xml:space="preserve">      M22-5-1 - Elektrická zabezpečovací signalizace - montáž</t>
  </si>
  <si>
    <t xml:space="preserve">    M24 - Vzduchotechnika </t>
  </si>
  <si>
    <t xml:space="preserve">      M24-1 - Šatny 102-104</t>
  </si>
  <si>
    <t xml:space="preserve">      M24-2 - Šatny 106 - 108</t>
  </si>
  <si>
    <t xml:space="preserve">      M24-5 - Šatny 122 - 124</t>
  </si>
  <si>
    <t xml:space="preserve">      M24-6 - Šatny 125 - 127</t>
  </si>
  <si>
    <t xml:space="preserve">      M24-7 - Montážní materiál</t>
  </si>
  <si>
    <t xml:space="preserve">      M24-8 - Nátěry</t>
  </si>
  <si>
    <t xml:space="preserve">      M24-9 - Izolace</t>
  </si>
  <si>
    <t xml:space="preserve">      M24-10 - Přesuny strojů, zařízení a potrubí, přidružené výkony</t>
  </si>
  <si>
    <t xml:space="preserve">      M24-11 - Komplexní zkoušky, zaregulování a obsluha</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</si>
  <si>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</si>
  <si>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</si>
  <si>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</si>
  <si>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</si>
  <si>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</si>
  <si>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</si>
  <si>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</si>
  <si>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</si>
  <si>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</si>
  <si>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</si>
  <si>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</si>
  <si>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</si>
  <si>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</si>
  <si>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</si>
  <si>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</si>
  <si>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</si>
  <si>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</si>
  <si>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</si>
  <si>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139711101</t>
  </si>
  <si>
    <t>Vykopávka v uzavřených prostorách s naložením výkopku na dopravní prostředek v hornině tř. 1 až 4</t>
  </si>
  <si>
    <t>m3</t>
  </si>
  <si>
    <t>CS ÚRS 2019 01</t>
  </si>
  <si>
    <t>4</t>
  </si>
  <si>
    <t>849472855</t>
  </si>
  <si>
    <t>PSC</t>
  </si>
  <si>
    <t xml:space="preserve">Poznámka k souboru cen:_x000d_
1. V cenách nejsou započteny náklady na podchycení stavebních konstrukcí a případné odvětrávání pracovního prostoru._x000d_
</t>
  </si>
  <si>
    <t>VV</t>
  </si>
  <si>
    <t xml:space="preserve">v místě položení kanalizace </t>
  </si>
  <si>
    <t>27,0</t>
  </si>
  <si>
    <t>162201101</t>
  </si>
  <si>
    <t>Vodorovné přemístění výkopku nebo sypaniny po suchu na obvyklém dopravním prostředku, bez naložení výkopku, avšak se složením bez rozhrnutí z horniny tř. 1 až 4 na vzdálenost do 20 m</t>
  </si>
  <si>
    <t>-1800694647</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</si>
  <si>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</si>
  <si>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pro zásyp dešťové kanalizace tam a zpět</t>
  </si>
  <si>
    <t>2*(27,0-17,2)</t>
  </si>
  <si>
    <t>3</t>
  </si>
  <si>
    <t>162701105</t>
  </si>
  <si>
    <t>Vodorovné přemístění výkopku nebo sypaniny po suchu na obvyklém dopravním prostředku, bez naložení výkopku, avšak se složením bez rozhrnutí z horniny tř. 1 až 4 na vzdálenost přes 9 000 do 10 000 m</t>
  </si>
  <si>
    <t>1746565883</t>
  </si>
  <si>
    <t>8,6*2</t>
  </si>
  <si>
    <t>167101101</t>
  </si>
  <si>
    <t>Nakládání, skládání a překládání neulehlého výkopku nebo sypaniny nakládání, množství do 100 m3, z hornin tř. 1 až 4</t>
  </si>
  <si>
    <t>1127280912</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</si>
  <si>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</si>
  <si>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5</t>
  </si>
  <si>
    <t>171201201</t>
  </si>
  <si>
    <t>Uložení sypaniny na skládky</t>
  </si>
  <si>
    <t>-1004193960</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</si>
  <si>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</si>
  <si>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6</t>
  </si>
  <si>
    <t>171201211</t>
  </si>
  <si>
    <t>Poplatek za uložení stavebního odpadu na skládce (skládkovné) zeminy a kameniva zatříděného do Katalogu odpadů pod kódem 170 504</t>
  </si>
  <si>
    <t>t</t>
  </si>
  <si>
    <t>-328827613</t>
  </si>
  <si>
    <t xml:space="preserve">Poznámka k souboru cen:_x000d_
1. Ceny uvedené v souboru cen lze po dohodě upravit podle místních podmínek._x000d_
</t>
  </si>
  <si>
    <t>17,2*1,8 'Přepočtené koeficientem množství</t>
  </si>
  <si>
    <t>7</t>
  </si>
  <si>
    <t>174101102</t>
  </si>
  <si>
    <t>Zásyp sypaninou z jakékoliv horniny s uložením výkopku ve vrstvách se zhutněním v uzavřených prostorách s urovnáním povrchu zásypu</t>
  </si>
  <si>
    <t>79007497</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</si>
  <si>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</si>
  <si>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8</t>
  </si>
  <si>
    <t>175111101</t>
  </si>
  <si>
    <t>Obsypání potrubí ručně sypaninou z vhodných hornin tř. 1 až 4 nebo materiálem připraveným podél výkopu ve vzdálenosti do 3 m od jeho kraje, pro jakoukoliv hloubku výkopu a míru zhutnění bez prohození sypaniny sítem</t>
  </si>
  <si>
    <t>-1257310753</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</si>
  <si>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</si>
  <si>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0,2*1,0*43,0</t>
  </si>
  <si>
    <t>9</t>
  </si>
  <si>
    <t>M</t>
  </si>
  <si>
    <t>58331200</t>
  </si>
  <si>
    <t>štěrkopísek netříděný zásypový</t>
  </si>
  <si>
    <t>-981602782</t>
  </si>
  <si>
    <t>8,6*1,8 'Přepočtené koeficientem množství</t>
  </si>
  <si>
    <t>10</t>
  </si>
  <si>
    <t>451573111</t>
  </si>
  <si>
    <t>Lože pod potrubí, stoky a drobné objekty v otevřeném výkopu z písku a štěrkopísku do 63 mm</t>
  </si>
  <si>
    <t>1113600879</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</si>
  <si>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</si>
  <si>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Svislé a kompletní konstrukce</t>
  </si>
  <si>
    <t>11</t>
  </si>
  <si>
    <t>317361821</t>
  </si>
  <si>
    <t>Výztuž překladů, říms, žlabů, žlabových říms, klenbových pásů z betonářské oceli 10 505 (R) nebo BSt 500</t>
  </si>
  <si>
    <t>1566833466</t>
  </si>
  <si>
    <t>R12</t>
  </si>
  <si>
    <t>2*1,2*0,88/1000*1,08</t>
  </si>
  <si>
    <t>12</t>
  </si>
  <si>
    <t>340271021</t>
  </si>
  <si>
    <t>Zazdívka otvorů v příčkách nebo stěnách pórobetonovými tvárnicemi plochy přes 0,025 m2 do 1 m2, objemová hmotnost 500 kg/m3, tloušťka příčky 100 mm</t>
  </si>
  <si>
    <t>m2</t>
  </si>
  <si>
    <t>-149978335</t>
  </si>
  <si>
    <t>dozdívky příček u nově osazovaných dveří</t>
  </si>
  <si>
    <t>61</t>
  </si>
  <si>
    <t>Úprava povrchů vnitřních</t>
  </si>
  <si>
    <t>13</t>
  </si>
  <si>
    <t>611131121</t>
  </si>
  <si>
    <t>Podkladní a spojovací vrstva vnitřních omítaných ploch penetrace akrylát-silikonová nanášená ručně stropů</t>
  </si>
  <si>
    <t>610608741</t>
  </si>
  <si>
    <t>14</t>
  </si>
  <si>
    <t>611325421</t>
  </si>
  <si>
    <t>Oprava vápenocementové omítky vnitřních ploch štukové dvouvrstvé, tloušťky do 20 mm a tloušťky štuku do 3 mm stropů, v rozsahu opravované plochy do 10%</t>
  </si>
  <si>
    <t>-97699551</t>
  </si>
  <si>
    <t xml:space="preserve">Poznámka k souboru cen:_x000d_
1. Pro ocenění opravy omítek plochy do 1 m2 se použijí ceny souboru cen 61. 32-52.. Vápenocementová omítka jednotlivých malých ploch._x000d_
</t>
  </si>
  <si>
    <t>13,42+27,08+26,3+17,44+12,77+14,27+9,73+12,78</t>
  </si>
  <si>
    <t>+12,65+15,54+15,99+15,15</t>
  </si>
  <si>
    <t>612131121</t>
  </si>
  <si>
    <t>Podkladní a spojovací vrstva vnitřních omítaných ploch penetrace akrylát-silikonová nanášená ručně stěn</t>
  </si>
  <si>
    <t>520861765</t>
  </si>
  <si>
    <t>1048,108+1,75+104,62</t>
  </si>
  <si>
    <t>16</t>
  </si>
  <si>
    <t>612142001</t>
  </si>
  <si>
    <t>Potažení vnitřních ploch pletivem v ploše nebo pruzích, na plném podkladu sklovláknitým vtlačením do tmelu stěn</t>
  </si>
  <si>
    <t>710759002</t>
  </si>
  <si>
    <t xml:space="preserve">Poznámka k souboru cen:_x000d_
1. V cenách -2001 jsou započteny i náklady na tmel._x000d_
</t>
  </si>
  <si>
    <t>na opr.om. 40%</t>
  </si>
  <si>
    <t>1048,108</t>
  </si>
  <si>
    <t>17</t>
  </si>
  <si>
    <t>612311131</t>
  </si>
  <si>
    <t>Potažení vnitřních ploch štukem tloušťky do 3 mm svislých konstrukcí stěn</t>
  </si>
  <si>
    <t>-1094694967</t>
  </si>
  <si>
    <t>18</t>
  </si>
  <si>
    <t>612321121</t>
  </si>
  <si>
    <t>Omítka vápenocementová vnitřních ploch nanášená ručně jednovrstvá, tloušťky do 10 mm hladká svislých konstrukcí stěn</t>
  </si>
  <si>
    <t>1729843151</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</si>
  <si>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</si>
  <si>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pod keram.obklad soc.zařízení</t>
  </si>
  <si>
    <t>104,62</t>
  </si>
  <si>
    <t>19</t>
  </si>
  <si>
    <t>612325302</t>
  </si>
  <si>
    <t>Vápenocementová omítka ostění nebo nadpraží štuková</t>
  </si>
  <si>
    <t>1320057296</t>
  </si>
  <si>
    <t xml:space="preserve">Poznámka k souboru cen:_x000d_
1. Ceny lze použít jen pro ocenění samostatně upravovaného ostění a nadpraží ( např. při dodatečné výměně oken nebo zárubní ) v šířce do 300 mm okolo upravovaného otvoru._x000d_
</t>
  </si>
  <si>
    <t>0,25*(1,2+2,9*2)</t>
  </si>
  <si>
    <t>20</t>
  </si>
  <si>
    <t>612325413</t>
  </si>
  <si>
    <t>Oprava vápenocementové omítky vnitřních ploch hladké, tloušťky do 20 mm stěn, v rozsahu opravované plochy přes 30 do 50%</t>
  </si>
  <si>
    <t>-1410335727</t>
  </si>
  <si>
    <t>101:</t>
  </si>
  <si>
    <t>2,9*(4,325+3,05)*2-(0,9*2,0+1,5*1,45)</t>
  </si>
  <si>
    <t>102:</t>
  </si>
  <si>
    <t>2,9*(4,325+6,16)*2-(0,8*2,0+1,5*1,45*2)</t>
  </si>
  <si>
    <t>104:</t>
  </si>
  <si>
    <t>2,9*(4,325+5,935)*2-(0,8*2,0+0,7*2,0+1,5*1,45)</t>
  </si>
  <si>
    <t>105:</t>
  </si>
  <si>
    <t>2,9*(4,45+3,935)*2-(0,8*2,0+1,5*1,45)</t>
  </si>
  <si>
    <t>106:</t>
  </si>
  <si>
    <t>2,9*(4,45+2,875)*2-(0,8*2,0+1,5*1,45)</t>
  </si>
  <si>
    <t>108:</t>
  </si>
  <si>
    <t>2,9*(4,45+3,25)*2-(0,7*2,0*2+1,5*1,45)</t>
  </si>
  <si>
    <t>119:</t>
  </si>
  <si>
    <t>2,9*(4,45+2,19*2)-(0,8*2,0+1,5*1,45)</t>
  </si>
  <si>
    <t>120:</t>
  </si>
  <si>
    <t>2,9*(4,45+2,87)*2-(0,8*2,0+1,5*1,45)</t>
  </si>
  <si>
    <t>121:</t>
  </si>
  <si>
    <t>2,9*(4,45+2,88)*2-(0,8*2,0+1,5*1,45)</t>
  </si>
  <si>
    <t>122:</t>
  </si>
  <si>
    <t>2,9*(4,45+2,87)*2-(0,8*2,0+0,7*2,0+1,5*1,45)</t>
  </si>
  <si>
    <t>124:</t>
  </si>
  <si>
    <t>2,9*(4,45+3,51)*2-(0,8*2,0+0,9*1,45)</t>
  </si>
  <si>
    <t>125:</t>
  </si>
  <si>
    <t>2,9*(4,45+3,61)*2-(0,8*2,0+0,9*1,45)</t>
  </si>
  <si>
    <t>127:</t>
  </si>
  <si>
    <t>2,9*(4,45+3,475)*2-(0,8*2,0+1,5*1,45)</t>
  </si>
  <si>
    <t>128:</t>
  </si>
  <si>
    <t>2,9*(76,945*2+1,5+4,7*2+10,6*2+4,35*2+0,6*2)</t>
  </si>
  <si>
    <t>-(1,55*2,0+1,75*2,25*3+1,2*2,9+0,9*2,0+0,8*2,0*14+2,9*1,75)</t>
  </si>
  <si>
    <t>-(1,65*2,25+0,9*2,1*3)</t>
  </si>
  <si>
    <t>619991011</t>
  </si>
  <si>
    <t>Zakrytí vnitřních ploch před znečištěním včetně pozdějšího odkrytí konstrukcí a prvků obalením fólií a přelepením páskou</t>
  </si>
  <si>
    <t>-1901422194</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</si>
  <si>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</si>
  <si>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1,5*1,45*17+0,9*1,45*2+1,2*2,9</t>
  </si>
  <si>
    <t>22</t>
  </si>
  <si>
    <t>622143003</t>
  </si>
  <si>
    <t>Montáž omítkových profilů plastových nebo pozinkovaných, upevněných vtlačením do podkladní vrstvy nebo přibitím rohových s tkaninou</t>
  </si>
  <si>
    <t>m</t>
  </si>
  <si>
    <t>184254727</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</si>
  <si>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</si>
  <si>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kolem nových dveří</t>
  </si>
  <si>
    <t>1,2+2,9*2</t>
  </si>
  <si>
    <t>23</t>
  </si>
  <si>
    <t>590514800</t>
  </si>
  <si>
    <t>profil rohový Al s tkaninou kontaktního zateplení</t>
  </si>
  <si>
    <t>-881180263</t>
  </si>
  <si>
    <t>7*1,05 'Přepočtené koeficientem množství</t>
  </si>
  <si>
    <t>63</t>
  </si>
  <si>
    <t>Podlahy a podlahové konstrukce</t>
  </si>
  <si>
    <t>24</t>
  </si>
  <si>
    <t>631311114</t>
  </si>
  <si>
    <t>Mazanina z betonu prostého bez zvýšených nároků na prostředí tl. přes 50 do 80 mm tř. C 16/20</t>
  </si>
  <si>
    <t>1629106930</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</si>
  <si>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</si>
  <si>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396,31*0,05</t>
  </si>
  <si>
    <t>25</t>
  </si>
  <si>
    <t>631311124</t>
  </si>
  <si>
    <t>Mazanina z betonu prostého bez zvýšených nároků na prostředí tl. přes 80 do 120 mm tř. C 16/20</t>
  </si>
  <si>
    <t>-119849406</t>
  </si>
  <si>
    <t>podkladní beton - kanalizace, soc.zařízení</t>
  </si>
  <si>
    <t>0,1*(2,765*4,45+2,88*4,45*3)</t>
  </si>
  <si>
    <t>0,1*(1,0*2,0*2+0,6*1,5*4+0,6*2,0)</t>
  </si>
  <si>
    <t>26</t>
  </si>
  <si>
    <t>631319171</t>
  </si>
  <si>
    <t>Příplatek k cenám mazanin za stržení povrchu spodní vrstvy mazaniny latí před vložením výztuže nebo pletiva pro tl. obou vrstev mazaniny přes 50 do 80 mm</t>
  </si>
  <si>
    <t>-2040305054</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</si>
  <si>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</si>
  <si>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27</t>
  </si>
  <si>
    <t>631319173</t>
  </si>
  <si>
    <t>Příplatek k cenám mazanin za stržení povrchu spodní vrstvy mazaniny latí před vložením výztuže nebo pletiva pro tl. obou vrstev mazaniny přes 80 do 120 mm</t>
  </si>
  <si>
    <t>-1821453213</t>
  </si>
  <si>
    <t>28</t>
  </si>
  <si>
    <t>631362021</t>
  </si>
  <si>
    <t>Výztuž mazanin ze svařovaných sítí z drátů typu KARI</t>
  </si>
  <si>
    <t>-1663208185</t>
  </si>
  <si>
    <t>4/150/150:</t>
  </si>
  <si>
    <t>(2,765*4,45+2,88*4,45*3)*1,35/1000*1,25*1,1</t>
  </si>
  <si>
    <t>6/150/150:</t>
  </si>
  <si>
    <t>(1,0*2,0*2+0,6*1,5*4+0,6*2,0)*3,03/1000*1,25*1,1</t>
  </si>
  <si>
    <t>29</t>
  </si>
  <si>
    <t>635111241</t>
  </si>
  <si>
    <t>Násyp ze štěrkopísku, písku nebo kameniva pod podlahy se zhutněním z kameniva hrubého 8-16</t>
  </si>
  <si>
    <t>-132884558</t>
  </si>
  <si>
    <t xml:space="preserve">Poznámka k souboru cen:_x000d_
1. Ceny jsou určeny pro násyp vodorovný nebo ve spádu pod podlahy, mazaniny, dlažby a pro násypy na plochých střechách._x000d_
</t>
  </si>
  <si>
    <t>pod podkladní beton - kanalizace,soc.zařízení - vyrovnání povrchu</t>
  </si>
  <si>
    <t>64</t>
  </si>
  <si>
    <t>Osazování výplní otvorů</t>
  </si>
  <si>
    <t>30</t>
  </si>
  <si>
    <t>642942111</t>
  </si>
  <si>
    <t>Osazování zárubní nebo rámů kovových dveřních lisovaných nebo z úhelníků bez dveřních křídel na cementovou maltu, plochy otvoru do 2,5 m2</t>
  </si>
  <si>
    <t>kus</t>
  </si>
  <si>
    <t>2074676462</t>
  </si>
  <si>
    <t xml:space="preserve">Poznámka k souboru cen:_x000d_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vyzdění._x000d_
2. Ceny lze použít i pro osazení ocelových rámů na maltu určených pro zasklívání sklem profilovaným oceňované cenami katalogu 800-787 Zasklívání._x000d_
3. V cenách jsou započteny i náklady na kotvení rámů do zdiva._x000d_
4. Ceny jsou určeny pro jakýkoliv způsob provádění (např. bodovým přivařením k obnažené výztuži, uklínováním, zalitím pracen apod.)._x000d_
5. V cenách nejsou započteny náklady na dodávku zárubní nebo rámů, tyto se oceňují ve specifikaci._x000d_
6. V ceně -2951 jsou započteny náklady na usazení a vyvážení, včetně kotevního materiálu._x000d_
7. V ceně -2951 nejsou započteny náklady na připravenost stavebního otvoru, natažení jádrové a vrchní jemné omítky, tyto náklady se oceňují cenami části A04 Úpravy povrchů._x000d_
</t>
  </si>
  <si>
    <t>1L/P - 700/1970 mm</t>
  </si>
  <si>
    <t>3+4</t>
  </si>
  <si>
    <t>2L/P - 800/1970 mm</t>
  </si>
  <si>
    <t>2+9</t>
  </si>
  <si>
    <t>3L - 900/1970 mm</t>
  </si>
  <si>
    <t>2+1</t>
  </si>
  <si>
    <t>31</t>
  </si>
  <si>
    <t>55331115</t>
  </si>
  <si>
    <t>zárubeň ocelová pro běžné zdění hranatý profil 110 700 levá,pravá</t>
  </si>
  <si>
    <t>-11152711</t>
  </si>
  <si>
    <t>32</t>
  </si>
  <si>
    <t>55331117</t>
  </si>
  <si>
    <t>zárubeň ocelová pro běžné zdění hranatý profil 110 800 levá,pravá</t>
  </si>
  <si>
    <t>1485798900</t>
  </si>
  <si>
    <t>33</t>
  </si>
  <si>
    <t>55331119</t>
  </si>
  <si>
    <t>zárubeň ocelová pro běžné zdění hranatý profil 110 900 levá,pravá</t>
  </si>
  <si>
    <t>881515810</t>
  </si>
  <si>
    <t>34</t>
  </si>
  <si>
    <t>644941111</t>
  </si>
  <si>
    <t>Montáž průvětrníků nebo mřížek odvětrávacích velikosti do 150 x 200 mm</t>
  </si>
  <si>
    <t>1864412051</t>
  </si>
  <si>
    <t xml:space="preserve">Poznámka k souboru cen:_x000d_
1. V cenách nejsou započteny náklady na dodávku průvětrníku nebo mřížky, tyto se oceňují ve specifikaci._x000d_
</t>
  </si>
  <si>
    <t>ozn.PSV 15</t>
  </si>
  <si>
    <t>35</t>
  </si>
  <si>
    <t>56245648</t>
  </si>
  <si>
    <t>mřížka větrací kruhová plast se síťovinou 100mm</t>
  </si>
  <si>
    <t>1925195761</t>
  </si>
  <si>
    <t>Trubní vedení</t>
  </si>
  <si>
    <t>36</t>
  </si>
  <si>
    <t>899102112</t>
  </si>
  <si>
    <t>Osazení poklopů litinových a ocelových včetně rámů pro třídu zatížení A15, A50</t>
  </si>
  <si>
    <t>-692721332</t>
  </si>
  <si>
    <t xml:space="preserve">Poznámka k souboru cen:_x000d_
1. V cenách 899 10 -.112 nejsou započteny náklady na dodání poklopů včetně rámů; tyto náklady se oceňují ve specifikaci._x000d_
2. V cenách 899 10 -.113 nejsou započteny náklady na:_x000d_
a) dodání poklopů; tyto náklady se oceňují ve specifikaci,_x000d_
b) montáž rámů, která se oceňuje cenami souboru 452 11-21.. části A01 tohoto katalogu._x000d_
3. Poklopy a vtokové mříže dělíme do těchto tříd zatížení:_x000d_
a) A15, A50 pro plochy používané výlučně chodci a cyklisty,_x000d_
b) B125 pro chodníky, pěší zóny a plochy srovnatelné, plochy pro stání a parkování osobních automobilů i v patrech,_x000d_
c) C250 pro poklopy umístěné v ploše odvodňovacích proužků pozemní komunikace, která měřeno od hrany obrubníku, zasahuje nejvíce 0,5 m do vozovkya nejvíce 0,2 m do chodníku,_x000d_
d) D400 pro vozovky pozemních komunikací, ulice pro pěší, zpevněné krajnice a parkovací plochy, které jsou přístupné pro všechny druhy silničních vozidel,_x000d_
e) E600 pro plochy, které budou vystavené zvláště vysokému zatížení kol._x000d_
</t>
  </si>
  <si>
    <t>37</t>
  </si>
  <si>
    <t>286001 ozn. PSV 14</t>
  </si>
  <si>
    <t>Poklop hliníkový vč.instalačního Al rámu a těsnění 600x900 mm včetně betonové výplně určený k předláždění nově novou nášlapnou vrstvou - ker. dlažbou nebo 1x čistící zónou</t>
  </si>
  <si>
    <t>vlastní</t>
  </si>
  <si>
    <t>1306342834</t>
  </si>
  <si>
    <t>94</t>
  </si>
  <si>
    <t>Lešení a stavební výtahy</t>
  </si>
  <si>
    <t>38</t>
  </si>
  <si>
    <t>949101111</t>
  </si>
  <si>
    <t>Lešení pomocné pracovní pro objekty pozemních staveb pro zatížení do 150 kg/m2, o výšce lešeňové podlahy do 1,9 m</t>
  </si>
  <si>
    <t>-1312028171</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</si>
  <si>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</si>
  <si>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95</t>
  </si>
  <si>
    <t>Různé dokončovací konstrukce a práce pozemních staveb</t>
  </si>
  <si>
    <t>39</t>
  </si>
  <si>
    <t>95-001</t>
  </si>
  <si>
    <t>Nezměřitelné práce - zednická výpomoc pro ZTI,ÚT,elektro</t>
  </si>
  <si>
    <t>kpl</t>
  </si>
  <si>
    <t>1828756964</t>
  </si>
  <si>
    <t>40</t>
  </si>
  <si>
    <t>95-002</t>
  </si>
  <si>
    <t xml:space="preserve">Požární zabezpečení,tabulky, požární ucpávky apod._x000d_
příslušnými tabulkami podle ČSN ISO 3864 bude označen ve všech částech objektu směr únikové cesty, dále el. zařízení a uzávěry jednotlivých energií. </t>
  </si>
  <si>
    <t>-889888541</t>
  </si>
  <si>
    <t>41</t>
  </si>
  <si>
    <t>95-002b</t>
  </si>
  <si>
    <t>D+M hasící přístroj PHP 21A</t>
  </si>
  <si>
    <t>-417042532</t>
  </si>
  <si>
    <t>42</t>
  </si>
  <si>
    <t>952901111</t>
  </si>
  <si>
    <t>Vyčištění budov nebo objektů před předáním do užívání budov bytové nebo občanské výstavby, světlé výšky podlaží do 4 m</t>
  </si>
  <si>
    <t>-323419591</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</si>
  <si>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</si>
  <si>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96</t>
  </si>
  <si>
    <t>Bourání konstrukcí</t>
  </si>
  <si>
    <t>43</t>
  </si>
  <si>
    <t>711131811</t>
  </si>
  <si>
    <t>Odstranění izolace proti zemní vlhkosti na ploše vodorovné V</t>
  </si>
  <si>
    <t>1201590381</t>
  </si>
  <si>
    <t xml:space="preserve">Poznámka k souboru cen:_x000d_
1. Ceny se používají pro odstranění hydroizolačních pásů a folií bez rozlišení tloušťky a počtu vrstev._x000d_
</t>
  </si>
  <si>
    <t xml:space="preserve">skelná rohož v místě položení kanalizace a vody a bouraných podlah </t>
  </si>
  <si>
    <t>2,765*4,45+2,88*4,45*3</t>
  </si>
  <si>
    <t>1,0*2,0*2+0,6*1,5*4+0,6*2,0</t>
  </si>
  <si>
    <t>44</t>
  </si>
  <si>
    <t>713120811</t>
  </si>
  <si>
    <t>Odstranění tepelné izolace běžných stavebních konstrukcí z rohoží, pásů, dílců, desek, bloků podlah volně kladených nebo mezi trámy z vláknitých materiálů, tloušťka izolace do 100 mm</t>
  </si>
  <si>
    <t>328368525</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</si>
  <si>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</si>
  <si>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skelná rohož v místě položení kanalizace a vody a bour.podlah</t>
  </si>
  <si>
    <t>59,552</t>
  </si>
  <si>
    <t>45</t>
  </si>
  <si>
    <t>721140806</t>
  </si>
  <si>
    <t>Demontáž potrubí z litinových trub odpadních nebo dešťových přes 100 do DN 200</t>
  </si>
  <si>
    <t>-1140145937</t>
  </si>
  <si>
    <t>2,0*2+1,5*4+2,0</t>
  </si>
  <si>
    <t>46</t>
  </si>
  <si>
    <t>721210813</t>
  </si>
  <si>
    <t>Demontáž kanalizačního příslušenství vpustí podlahových z kyselinovzdorné kameniny DN 100</t>
  </si>
  <si>
    <t>1434683148</t>
  </si>
  <si>
    <t>47</t>
  </si>
  <si>
    <t>722130803</t>
  </si>
  <si>
    <t>Demontáž potrubí z ocelových trubek pozinkovaných závitových přes 40 do DN 50</t>
  </si>
  <si>
    <t>-1882806309</t>
  </si>
  <si>
    <t>48</t>
  </si>
  <si>
    <t>725110811</t>
  </si>
  <si>
    <t>Demontáž klozetů splachovacích s nádrží nebo tlakovým splachovačem</t>
  </si>
  <si>
    <t>soubor</t>
  </si>
  <si>
    <t>-710893401</t>
  </si>
  <si>
    <t>49</t>
  </si>
  <si>
    <t>725210821</t>
  </si>
  <si>
    <t>Demontáž umyvadel bez výtokových armatur umyvadel</t>
  </si>
  <si>
    <t>1473188683</t>
  </si>
  <si>
    <t>4+3+3+3+1+3</t>
  </si>
  <si>
    <t>50</t>
  </si>
  <si>
    <t>725810811</t>
  </si>
  <si>
    <t>Demontáž výtokových ventilů nástěnných</t>
  </si>
  <si>
    <t>-48216134</t>
  </si>
  <si>
    <t>51</t>
  </si>
  <si>
    <t>725820801</t>
  </si>
  <si>
    <t>Demontáž baterií nástěnných do G 3/4</t>
  </si>
  <si>
    <t>1634278008</t>
  </si>
  <si>
    <t>52</t>
  </si>
  <si>
    <t>725840850</t>
  </si>
  <si>
    <t>Demontáž baterií sprchových diferenciálních do G 3/4 x 1</t>
  </si>
  <si>
    <t>-392927071</t>
  </si>
  <si>
    <t>53</t>
  </si>
  <si>
    <t>725850800</t>
  </si>
  <si>
    <t>Demontáž odpadních ventilů všech připojovacích dimenzí</t>
  </si>
  <si>
    <t>971599142</t>
  </si>
  <si>
    <t>54</t>
  </si>
  <si>
    <t>725860811</t>
  </si>
  <si>
    <t>Demontáž zápachových uzávěrek pro zařizovací předměty jednoduchých</t>
  </si>
  <si>
    <t>-5638395</t>
  </si>
  <si>
    <t>55</t>
  </si>
  <si>
    <t>767661811</t>
  </si>
  <si>
    <t>Demontáž mříží pevných nebo otevíravých</t>
  </si>
  <si>
    <t>466836338</t>
  </si>
  <si>
    <t>1,5*3,075</t>
  </si>
  <si>
    <t>56</t>
  </si>
  <si>
    <t>767810811</t>
  </si>
  <si>
    <t>Demontáž větracích mřížek ocelových čtyřhranných neho kruhových</t>
  </si>
  <si>
    <t>-1450616954</t>
  </si>
  <si>
    <t>57</t>
  </si>
  <si>
    <t>771471810</t>
  </si>
  <si>
    <t>Demontáž soklíků z dlaždic keramických kladených do malty rovných</t>
  </si>
  <si>
    <t>256095838</t>
  </si>
  <si>
    <t>(4,45+3,475)*2-(0,6+0,7)</t>
  </si>
  <si>
    <t>(4,45+3,61)*2-(0,8+0,7)+4,55*2</t>
  </si>
  <si>
    <t>(4,45+3,51)*2-(0,8+0,7)</t>
  </si>
  <si>
    <t>(4,45+2,87)*2-(0,8+0,7)</t>
  </si>
  <si>
    <t>(4,45+2,88)*2-0,8</t>
  </si>
  <si>
    <t>(4,45+2,87)*2-0,8</t>
  </si>
  <si>
    <t>(4,45+2,1)*2-0,8</t>
  </si>
  <si>
    <t>(4,45+3,25)*2-(0,7+0,8)</t>
  </si>
  <si>
    <t>(4,45+2,875)*2-(0,7+0,8)</t>
  </si>
  <si>
    <t>(4,45+4,06)*2-0,8+4,55*2</t>
  </si>
  <si>
    <t>(4,45+6,06)*2-(0,8+0,7)</t>
  </si>
  <si>
    <t>(4,45+6,285)*2-(0,7+0,8)</t>
  </si>
  <si>
    <t>(4,45+3,05)*2-0,8</t>
  </si>
  <si>
    <t>58</t>
  </si>
  <si>
    <t>771571810</t>
  </si>
  <si>
    <t>Demontáž podlah z dlaždic keramických kladených do malty</t>
  </si>
  <si>
    <t>-1871860581</t>
  </si>
  <si>
    <t>4,45*(3,475+2,765+3,61+1,5+3,51+2,88+2,87+2,88+2,87+3,215)</t>
  </si>
  <si>
    <t>4,45*(3,25+2,88+2,875+4,06+1,75+6,06+2,88+6,285+3,05)</t>
  </si>
  <si>
    <t>1,5*(35,5+2,0+36,6)+0,6*11,5+2,0*4,35</t>
  </si>
  <si>
    <t>59</t>
  </si>
  <si>
    <t>781413810</t>
  </si>
  <si>
    <t>Demontáž obkladů z dlaždic keramických lepených</t>
  </si>
  <si>
    <t>1382151093</t>
  </si>
  <si>
    <t>parapetu</t>
  </si>
  <si>
    <t>0,15*(17*1,5+0,9*2)</t>
  </si>
  <si>
    <t>stěny</t>
  </si>
  <si>
    <t>1,6*(2,765*2+4,45+0,92*2)-(0,7*1,6*2+0,6*1,6*3*2)</t>
  </si>
  <si>
    <t>3*1,6*(2,88*2+4,45+0,9*2)*2</t>
  </si>
  <si>
    <t>-3*(0,7*1,6*2+0,6*1,6*3*2)</t>
  </si>
  <si>
    <t>1,6*1,2*4</t>
  </si>
  <si>
    <t>60</t>
  </si>
  <si>
    <t>962031132</t>
  </si>
  <si>
    <t>Bourání příček z cihel, tvárnic nebo příčkovek z cihel pálených, plných nebo dutých na maltu vápennou nebo vápenocementovou, tl. do 100 mm</t>
  </si>
  <si>
    <t>1392227043</t>
  </si>
  <si>
    <t>2,9*(2,765+0,95*2)*4</t>
  </si>
  <si>
    <t>-0,6*2,0*3*4</t>
  </si>
  <si>
    <t>962031133</t>
  </si>
  <si>
    <t>Bourání příček z cihel, tvárnic nebo příčkovek z cihel pálených, plných nebo dutých na maltu vápennou nebo vápenocementovou, tl. do 150 mm</t>
  </si>
  <si>
    <t>-2014912748</t>
  </si>
  <si>
    <t>2,9*1,5-0,8*2,0</t>
  </si>
  <si>
    <t>62</t>
  </si>
  <si>
    <t>965042141</t>
  </si>
  <si>
    <t>Bourání mazanin betonových nebo z litého asfaltu tl. do 100 mm, plochy přes 4 m2</t>
  </si>
  <si>
    <t>859283771</t>
  </si>
  <si>
    <t>405,61*0,045</t>
  </si>
  <si>
    <t>965042241</t>
  </si>
  <si>
    <t>Bourání mazanin betonových nebo z litého asfaltu tl. přes 100 mm, plochy přes 4 m2</t>
  </si>
  <si>
    <t>953311814</t>
  </si>
  <si>
    <t xml:space="preserve">v místě položení kanalizace a vody a bouraných podlah </t>
  </si>
  <si>
    <t>965049111</t>
  </si>
  <si>
    <t>Bourání mazanin Příplatek k cenám za bourání mazanin betonových se svařovanou sítí, tl. do 100 mm</t>
  </si>
  <si>
    <t>-1506685119</t>
  </si>
  <si>
    <t>65</t>
  </si>
  <si>
    <t>965082923</t>
  </si>
  <si>
    <t>Odstranění násypu pod podlahami nebo ochranného násypu na střechách tl. do 100 mm, plochy přes 2 m2</t>
  </si>
  <si>
    <t>-814313673</t>
  </si>
  <si>
    <t>66</t>
  </si>
  <si>
    <t>967031132</t>
  </si>
  <si>
    <t>Přisekání (špicování) plošné nebo rovných ostění zdiva z cihel pálených rovných ostění, bez odstupu, po hrubém vybourání otvorů, na maltu vápennou nebo vápenocementovou</t>
  </si>
  <si>
    <t>1173409775</t>
  </si>
  <si>
    <t>67</t>
  </si>
  <si>
    <t>968072455</t>
  </si>
  <si>
    <t>Vybourání kovových rámů oken s křídly, dveřních zárubní, vrat, stěn, ostění nebo obkladů dveřních zárubní, plochy do 2 m2</t>
  </si>
  <si>
    <t>-564587644</t>
  </si>
  <si>
    <t xml:space="preserve">Poznámka k souboru cen:_x000d_
1. V cenách -2244 až -2559 jsou započteny i náklady na vyvěšení křídel._x000d_
2. Cenou -2641 se oceňuje i vybourání nosné ocelové konstrukce pro sádrokartonové příčky._x000d_
</t>
  </si>
  <si>
    <t>0,8*2,0*12+0,7*2,0*8+0,6*2,0*1</t>
  </si>
  <si>
    <t>68</t>
  </si>
  <si>
    <t>968082016</t>
  </si>
  <si>
    <t>Vybourání plastových rámů oken s křídly, dveřních zárubní, vrat rámu oken s křídly, plochy přes 1 do 2 m2</t>
  </si>
  <si>
    <t>-440170635</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</si>
  <si>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</si>
  <si>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1,2*1,45</t>
  </si>
  <si>
    <t>69</t>
  </si>
  <si>
    <t>971033641</t>
  </si>
  <si>
    <t>Vybourání otvorů ve zdivu základovém nebo nadzákladovém z cihel, tvárnic, příčkovek z cihel pálených na maltu vápennou nebo vápenocementovou plochy do 4 m2, tl. do 300 mm</t>
  </si>
  <si>
    <t>1522188313</t>
  </si>
  <si>
    <t>0,25*1,2*1,45</t>
  </si>
  <si>
    <t>70</t>
  </si>
  <si>
    <t>972054411</t>
  </si>
  <si>
    <t>Vybourání otvorů ve stropech nebo klenbách železobetonových bez odstranění podlahy a násypu, plochy do 1 m2, tl. do 80 mm</t>
  </si>
  <si>
    <t>-737719387</t>
  </si>
  <si>
    <t>vybourání otvoru v topném kanále pro poklop ozn.14</t>
  </si>
  <si>
    <t>0,08*0,6*0,9</t>
  </si>
  <si>
    <t>71</t>
  </si>
  <si>
    <t>974031154</t>
  </si>
  <si>
    <t>Vysekání rýh ve zdivu cihelném na maltu vápennou nebo vápenocementovou do hl. 100 mm a šířky do 150 mm</t>
  </si>
  <si>
    <t>465310554</t>
  </si>
  <si>
    <t>vysekání potrubí</t>
  </si>
  <si>
    <t>120,0</t>
  </si>
  <si>
    <t>72</t>
  </si>
  <si>
    <t>978012121</t>
  </si>
  <si>
    <t>Otlučení vápenných nebo vápenocementových omítek vnitřních ploch stropů rákosovaných, v rozsahu přes 5 do 10 %</t>
  </si>
  <si>
    <t>795144661</t>
  </si>
  <si>
    <t xml:space="preserve">Poznámka k souboru cen:_x000d_
1. Položky lze použít i pro ocenění otlučení sádrových, hliněných apod. vnitřních omítek._x000d_
</t>
  </si>
  <si>
    <t>73</t>
  </si>
  <si>
    <t>978013161</t>
  </si>
  <si>
    <t>Otlučení vápenných nebo vápenocementových omítek vnitřních ploch stěn s vyškrabáním spar, s očištěním zdiva, v rozsahu přes 30 do 50 %</t>
  </si>
  <si>
    <t>1656286076</t>
  </si>
  <si>
    <t>74</t>
  </si>
  <si>
    <t>978013191</t>
  </si>
  <si>
    <t>Otlučení vápenných nebo vápenocementových omítek vnitřních ploch stěn s vyškrabáním spar, s očištěním zdiva, v rozsahu přes 50 do 100 %</t>
  </si>
  <si>
    <t>-1749404464</t>
  </si>
  <si>
    <t>103:</t>
  </si>
  <si>
    <t>2,9*(4,325+2,88)*2-(0,7*2,0*2+1,5*1,45)</t>
  </si>
  <si>
    <t>107:</t>
  </si>
  <si>
    <t>2,9*(4,45+2,8)*2-(0,7*2,0*2+1,5*1,45)</t>
  </si>
  <si>
    <t>123:</t>
  </si>
  <si>
    <t>2,9*(4,45+2,88)*2-(0,7*2,0*2+1,5*1,45)</t>
  </si>
  <si>
    <t>126:</t>
  </si>
  <si>
    <t>2,9*(4,45+2,765)*2-(0,7*2,0*2+1,5*1,45)</t>
  </si>
  <si>
    <t>997</t>
  </si>
  <si>
    <t>Přesun sutě</t>
  </si>
  <si>
    <t>75</t>
  </si>
  <si>
    <t>997013111</t>
  </si>
  <si>
    <t>Vnitrostaveništní doprava suti a vybouraných hmot vodorovně do 50 m svisle s použitím mechanizace pro budovy a haly výšky do 6 m</t>
  </si>
  <si>
    <t>-936729046</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</si>
  <si>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</si>
  <si>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76</t>
  </si>
  <si>
    <t>997013501</t>
  </si>
  <si>
    <t>Odvoz suti a vybouraných hmot na skládku nebo meziskládku se složením, na vzdálenost do 1 km</t>
  </si>
  <si>
    <t>-1018867827</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</si>
  <si>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</si>
  <si>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77</t>
  </si>
  <si>
    <t>997013509</t>
  </si>
  <si>
    <t>Odvoz suti a vybouraných hmot na skládku nebo meziskládku se složením, na vzdálenost Příplatek k ceně za každý další i započatý 1 km přes 1 km</t>
  </si>
  <si>
    <t>1880472714</t>
  </si>
  <si>
    <t>144,646*14 'Přepočtené koeficientem množství</t>
  </si>
  <si>
    <t>78</t>
  </si>
  <si>
    <t>997013831</t>
  </si>
  <si>
    <t>Poplatek za uložení stavebního odpadu na skládce (skládkovné) směsného stavebního a demoličního zatříděného do Katalogu odpadů pod kódem 170 904</t>
  </si>
  <si>
    <t>-2139048886</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</si>
  <si>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</si>
  <si>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</si>
  <si>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</si>
  <si>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79</t>
  </si>
  <si>
    <t>998011001</t>
  </si>
  <si>
    <t>Přesun hmot pro budovy občanské výstavby, bydlení, výrobu a služby s nosnou svislou konstrukcí zděnou z cihel, tvárnic nebo kamene vodorovná dopravní vzdálenost do 100 m pro budovy výšky do 6 m</t>
  </si>
  <si>
    <t>1552048285</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</si>
  <si>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</si>
  <si>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</si>
  <si>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</si>
  <si>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</si>
  <si>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</si>
  <si>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80</t>
  </si>
  <si>
    <t>711111001</t>
  </si>
  <si>
    <t>Provedení izolace proti zemní vlhkosti natěradly a tmely za studena na ploše vodorovné V nátěrem penetračním</t>
  </si>
  <si>
    <t>1333988991</t>
  </si>
  <si>
    <t xml:space="preserve">Poznámka k souboru cen:_x000d_
1. Izolace plochy jednotlivě do 10 m2 se oceňují skladebně cenou příslušné izolace a cenou 711 19-9095 Příplatek za plochu do 10 m2._x000d_
</t>
  </si>
  <si>
    <t>v místě vybourané kanalizace, soc.zařízení</t>
  </si>
  <si>
    <t>81</t>
  </si>
  <si>
    <t>11163150</t>
  </si>
  <si>
    <t>lak penetrační asfaltový</t>
  </si>
  <si>
    <t>2058073813</t>
  </si>
  <si>
    <t>P</t>
  </si>
  <si>
    <t>Poznámka k položce:_x000d_
Spotřeba 0,3-0,4kg/m2</t>
  </si>
  <si>
    <t>59,552*0,35/1000*1,1</t>
  </si>
  <si>
    <t>82</t>
  </si>
  <si>
    <t>711141559</t>
  </si>
  <si>
    <t>Provedení izolace proti zemní vlhkosti pásy přitavením NAIP na ploše vodorovné V</t>
  </si>
  <si>
    <t>786809448</t>
  </si>
  <si>
    <t xml:space="preserve">Poznámka k souboru cen:_x000d_
1. Izolace plochy jednotlivě do 10 m2 se oceňují skladebně cenou příslušné izolace a cenou 711 19-9097 Příplatek za plochu do 10 m2._x000d_
</t>
  </si>
  <si>
    <t>v místě vybourané kanalizace, soc.zařízení 2x</t>
  </si>
  <si>
    <t>(2,765*4,45+2,88*4,45*3)*2</t>
  </si>
  <si>
    <t>(1,0*2,0*2+0,6*1,5*4+0,6*2,0)*2</t>
  </si>
  <si>
    <t>83</t>
  </si>
  <si>
    <t>62832001</t>
  </si>
  <si>
    <t>pás asfaltový natavitelný oxidovaný tl. 3,5mm typu V60 S35 s vložkou ze skleněné rohože, s jemnozrnným minerálním posypem</t>
  </si>
  <si>
    <t>-222108807</t>
  </si>
  <si>
    <t>119,105*1,15 'Přepočtené koeficientem množství</t>
  </si>
  <si>
    <t>84</t>
  </si>
  <si>
    <t>711493111</t>
  </si>
  <si>
    <t>Izolace proti podpovrchové a tlakové vodě - ostatní na ploše vodorovné V dvousložkovou na bázi cementu</t>
  </si>
  <si>
    <t>1096758168</t>
  </si>
  <si>
    <t>ve sprch.koutech</t>
  </si>
  <si>
    <t>1,0*(2,765+2,88*3)</t>
  </si>
  <si>
    <t>85</t>
  </si>
  <si>
    <t>711493121</t>
  </si>
  <si>
    <t>Izolace proti podpovrchové a tlakové vodě - ostatní na ploše svislé S dvousložkovou na bázi cementu</t>
  </si>
  <si>
    <t>1485825888</t>
  </si>
  <si>
    <t>ve sprch.koutech pod ker.obkladem</t>
  </si>
  <si>
    <t>2,0*(0,92*2+1,0)*3*4</t>
  </si>
  <si>
    <t>86</t>
  </si>
  <si>
    <t>998711101</t>
  </si>
  <si>
    <t>Přesun hmot pro izolace proti vodě, vlhkosti a plynům stanovený z hmotnosti přesunovaného materiálu vodorovná dopravní vzdálenost do 50 m v objektech výšky do 6 m</t>
  </si>
  <si>
    <t>912885137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</si>
  <si>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</si>
  <si>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713</t>
  </si>
  <si>
    <t>Izolace tepelné</t>
  </si>
  <si>
    <t>87</t>
  </si>
  <si>
    <t>713121111</t>
  </si>
  <si>
    <t>Montáž tepelné izolace podlah rohožemi, pásy, deskami, dílci, bloky (izolační materiál ve specifikaci) kladenými volně jednovrstvá</t>
  </si>
  <si>
    <t>-4752187</t>
  </si>
  <si>
    <t xml:space="preserve">Poznámka k souboru cen:_x000d_
1. Množství tepelné izolace podlah okrajovými pásky k ceně -1211 se určuje v m projektované délky obložení (bez přesahů) na obvodu podlahy._x000d_
</t>
  </si>
  <si>
    <t>88</t>
  </si>
  <si>
    <t>28372309</t>
  </si>
  <si>
    <t>deska EPS 100 pro trvalé zatížení v tlaku (max. 2000 kg/m2) tl 100mm</t>
  </si>
  <si>
    <t>-285961725</t>
  </si>
  <si>
    <t>59,552*1,05 'Přepočtené koeficientem množství</t>
  </si>
  <si>
    <t>89</t>
  </si>
  <si>
    <t>713121211</t>
  </si>
  <si>
    <t>Montáž tepelné izolace podlah okrajovými pásky kladenými volně</t>
  </si>
  <si>
    <t>-2036297119</t>
  </si>
  <si>
    <t>379,325+67,91</t>
  </si>
  <si>
    <t>90</t>
  </si>
  <si>
    <t>63140273</t>
  </si>
  <si>
    <t>pásek okrajový izolační minerální plovoucích podlah š 80 mm tl 12 mm</t>
  </si>
  <si>
    <t>1033685498</t>
  </si>
  <si>
    <t>447,235*1,05 'Přepočtené koeficientem množství</t>
  </si>
  <si>
    <t>91</t>
  </si>
  <si>
    <t>998713101</t>
  </si>
  <si>
    <t>Přesun hmot pro izolace tepelné stanovený z hmotnosti přesunovaného materiálu vodorovná dopravní vzdálenost do 50 m v objektech výšky do 6 m</t>
  </si>
  <si>
    <t>347245730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</si>
  <si>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</si>
  <si>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</si>
  <si>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</si>
  <si>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92</t>
  </si>
  <si>
    <t>721100911</t>
  </si>
  <si>
    <t>Opravy potrubí hrdlového zazátkování hrdla kanalizačního potrubí</t>
  </si>
  <si>
    <t>-564563062</t>
  </si>
  <si>
    <t>93</t>
  </si>
  <si>
    <t>721111111</t>
  </si>
  <si>
    <t>Potrubí z kameninových trub přechod PVC - kamenina DN 125</t>
  </si>
  <si>
    <t>1570046408</t>
  </si>
  <si>
    <t>721174043</t>
  </si>
  <si>
    <t>Potrubí z plastových trub polypropylenové připojovací DN 50</t>
  </si>
  <si>
    <t>-674932377</t>
  </si>
  <si>
    <t xml:space="preserve">Poznámka k souboru cen:_x000d_
1. Cenami -3315 až -3317 se oceňuje svislé potrubí od střešního vtoku po čisticí kus._x000d_
2. Ochrany odpadního a připojovacího potrubí z plastových trub se oceňují cenami souboru cen 722 18- . . Ochrana potrubí, části A 02._x000d_
</t>
  </si>
  <si>
    <t>721174045</t>
  </si>
  <si>
    <t>Potrubí z plastových trub polypropylenové připojovací DN 110</t>
  </si>
  <si>
    <t>-924072316</t>
  </si>
  <si>
    <t>721194105</t>
  </si>
  <si>
    <t>Vyměření přípojek na potrubí vyvedení a upevnění odpadních výpustek DN 50</t>
  </si>
  <si>
    <t>671280331</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</si>
  <si>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</si>
  <si>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97</t>
  </si>
  <si>
    <t>721211421</t>
  </si>
  <si>
    <t>Podlahové vpusti se svislým odtokem DN 50/75/110 mřížka nerez 115x115</t>
  </si>
  <si>
    <t>1929298415</t>
  </si>
  <si>
    <t>98</t>
  </si>
  <si>
    <t>721212125</t>
  </si>
  <si>
    <t>Odtokové sprchové žlaby se zápachovou uzávěrkou a krycím roštem délky 900 mm</t>
  </si>
  <si>
    <t>938834850</t>
  </si>
  <si>
    <t>99</t>
  </si>
  <si>
    <t>721274121</t>
  </si>
  <si>
    <t>Ventily přivzdušňovací odpadních potrubí vnitřní od DN 32 do DN 50</t>
  </si>
  <si>
    <t>-982074427</t>
  </si>
  <si>
    <t>100</t>
  </si>
  <si>
    <t>721274122r</t>
  </si>
  <si>
    <t>Montáž čistícího kusu odpadních potrubí vnitřní od DN 32 do DN 50</t>
  </si>
  <si>
    <t>611093309</t>
  </si>
  <si>
    <t>101</t>
  </si>
  <si>
    <t>28611085</t>
  </si>
  <si>
    <t>čistící kus odpadního systému tlumící zvuk DN 50</t>
  </si>
  <si>
    <t>796000412</t>
  </si>
  <si>
    <t>102</t>
  </si>
  <si>
    <t>721290123</t>
  </si>
  <si>
    <t>Zkouška těsnosti kanalizace v objektech kouřem do DN 100</t>
  </si>
  <si>
    <t>-254070435</t>
  </si>
  <si>
    <t>103</t>
  </si>
  <si>
    <t>998721102</t>
  </si>
  <si>
    <t>Přesun hmot pro vnitřní kanalizace stanovený z hmotnosti přesunovaného materiálu vodorovná dopravní vzdálenost do 50 m v objektech výšky přes 6 do 12 m</t>
  </si>
  <si>
    <t>401693739</t>
  </si>
  <si>
    <t>722</t>
  </si>
  <si>
    <t>Zdravotechnika - vnitřní vodovod</t>
  </si>
  <si>
    <t>104</t>
  </si>
  <si>
    <t>722174002</t>
  </si>
  <si>
    <t>Potrubí z plastových trubek z polypropylenu (PPR) svařovaných polyfuzně PN 16 (SDR 7,4) D 20 x 2,8</t>
  </si>
  <si>
    <t>1634019932</t>
  </si>
  <si>
    <t xml:space="preserve">Poznámka k souboru cen:_x000d_
1. V cenách -4001 až -4088 jsou započteny náklady na montáž a dodávku potrubí a tvarovek._x000d_
</t>
  </si>
  <si>
    <t>105</t>
  </si>
  <si>
    <t>722174003</t>
  </si>
  <si>
    <t>Potrubí z plastových trubek z polypropylenu (PPR) svařovaných polyfuzně PN 16 (SDR 7,4) D 25 x 3,5</t>
  </si>
  <si>
    <t>286149521</t>
  </si>
  <si>
    <t>106</t>
  </si>
  <si>
    <t>722181222</t>
  </si>
  <si>
    <t>Ochrana potrubí termoizolačními trubicemi z pěnového polyetylenu PE přilepenými v příčných a podélných spojích, tloušťky izolace přes 6 do 9 mm, vnitřního průměru izolace DN přes 22 do 45 mm</t>
  </si>
  <si>
    <t>-1606255402</t>
  </si>
  <si>
    <t xml:space="preserve">Poznámka k souboru cen:_x000d_
1. V cenách -1211 až -1256 jsou započteny i náklady na dodání tepelně izolačních trubic._x000d_
</t>
  </si>
  <si>
    <t>107</t>
  </si>
  <si>
    <t>722190401</t>
  </si>
  <si>
    <t>Zřízení přípojek na potrubí vyvedení a upevnění výpustek do DN 25</t>
  </si>
  <si>
    <t>-2057577473</t>
  </si>
  <si>
    <t xml:space="preserve">Poznámka k souboru cen:_x000d_
1. Cenami -0401 až -0403 se oceňuje vyvedení a upevnění výpustek zařizovacích předmětů a výtokových armatur._x000d_
2. Potrubí vodovodních přípojek k zařizovacím předmětům, výtokovým armaturám, případně strojům a zařízením se oceňuje příslušnými cenami potrubí jako rozvod._x000d_
</t>
  </si>
  <si>
    <t>108</t>
  </si>
  <si>
    <t>722190901</t>
  </si>
  <si>
    <t>Opravy ostatní uzavření nebo otevření vodovodního potrubí při opravách včetně vypuštění a napuštění</t>
  </si>
  <si>
    <t>286510022</t>
  </si>
  <si>
    <t xml:space="preserve">Poznámka k souboru cen:_x000d_
1. Cenou se oceňuje uzavíraný nebo otevíraný úsek, tj. od hlavního uzávěru k uzávěrům stoupacího potrubí nebo od těchto uzávěrů k uzávěrům před zařizovacím předmětem nebo výpustkou. Nejsou-li stoupací potrubí opatřena uzávěry, považuje se za úsek potrubí od hlavního uzávěru k uzávěrům před zařizovacím předmětem nebo výpustkou._x000d_
2. Cenou nelze oceňovat uzavírání nebo otevírání potrubí, které odbočuje ze stoupacího potrubí a je opatřeno vlastním uzávěrem; tyto práce jsou započteny v cenách oprav (např. bytové uzávěry v instalačních šachtách)._x000d_
</t>
  </si>
  <si>
    <t>109</t>
  </si>
  <si>
    <t>722232044</t>
  </si>
  <si>
    <t>Armatury se dvěma závity kulové kohouty PN 42 do 185 °C přímé vnitřní závit G 3/4</t>
  </si>
  <si>
    <t>384348977</t>
  </si>
  <si>
    <t>110</t>
  </si>
  <si>
    <t>722290226</t>
  </si>
  <si>
    <t>Zkoušky, proplach a desinfekce vodovodního potrubí zkoušky těsnosti vodovodního potrubí závitového do DN 50</t>
  </si>
  <si>
    <t>-397839264</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</si>
  <si>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</si>
  <si>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111</t>
  </si>
  <si>
    <t>722290234</t>
  </si>
  <si>
    <t>Zkoušky, proplach a desinfekce vodovodního potrubí proplach a desinfekce vodovodního potrubí do DN 80</t>
  </si>
  <si>
    <t>996500704</t>
  </si>
  <si>
    <t>112</t>
  </si>
  <si>
    <t>998722102</t>
  </si>
  <si>
    <t>Přesun hmot pro vnitřní vodovod stanovený z hmotnosti přesunovaného materiálu vodorovná dopravní vzdálenost do 50 m v objektech výšky přes 6 do 12 m</t>
  </si>
  <si>
    <t>-1678036803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</si>
  <si>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</si>
  <si>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725</t>
  </si>
  <si>
    <t>Zdravotechnika - zařizovací předměty</t>
  </si>
  <si>
    <t>113</t>
  </si>
  <si>
    <t>725211623</t>
  </si>
  <si>
    <t>Umyvadla keramická bílá bez výtokových armatur připevněná na stěnu šrouby se sloupem 600 mm</t>
  </si>
  <si>
    <t>-2076533279</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</si>
  <si>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</si>
  <si>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114</t>
  </si>
  <si>
    <t>725813111</t>
  </si>
  <si>
    <t>Ventily rohové bez připojovací trubičky nebo flexi hadičky G 1/2</t>
  </si>
  <si>
    <t>-2106448331</t>
  </si>
  <si>
    <t>115</t>
  </si>
  <si>
    <t>55190001r</t>
  </si>
  <si>
    <t>flexi hadice ohebná sanitární D 9x13mm FF 3/8" 500 mm</t>
  </si>
  <si>
    <t>-2046774585</t>
  </si>
  <si>
    <t>116</t>
  </si>
  <si>
    <t>725822612</t>
  </si>
  <si>
    <t>Baterie umyvadlové stojánkové pákové s výpustí</t>
  </si>
  <si>
    <t>926003361</t>
  </si>
  <si>
    <t xml:space="preserve">Poznámka k souboru cen:_x000d_
1. V cenách –2654, 56, -9101-9202 není započten napájecí zdroj._x000d_
</t>
  </si>
  <si>
    <t>117</t>
  </si>
  <si>
    <t>725841311</t>
  </si>
  <si>
    <t>Baterie sprchové nástěnné pákové</t>
  </si>
  <si>
    <t>-459169011</t>
  </si>
  <si>
    <t xml:space="preserve">Poznámka k souboru cen:_x000d_
1. V cenách –1353-54 není započten napájecí zdroj._x000d_
</t>
  </si>
  <si>
    <t>118</t>
  </si>
  <si>
    <t>725851325</t>
  </si>
  <si>
    <t>Ventily odpadní pro zařizovací předměty umyvadlové bez přepadu G 5/4</t>
  </si>
  <si>
    <t>1752474123</t>
  </si>
  <si>
    <t>119</t>
  </si>
  <si>
    <t>725861102</t>
  </si>
  <si>
    <t>Zápachové uzávěrky zařizovacích předmětů pro umyvadla DN 40</t>
  </si>
  <si>
    <t>123587626</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</si>
  <si>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</si>
  <si>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120</t>
  </si>
  <si>
    <t>725980123</t>
  </si>
  <si>
    <t>Dvířka 30/30</t>
  </si>
  <si>
    <t>1973234682</t>
  </si>
  <si>
    <t>121</t>
  </si>
  <si>
    <t>998725102</t>
  </si>
  <si>
    <t>Přesun hmot pro zařizovací předměty stanovený z hmotnosti přesunovaného materiálu vodorovná dopravní vzdálenost do 50 m v objektech výšky přes 6 do 12 m</t>
  </si>
  <si>
    <t>2051599342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</si>
  <si>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</si>
  <si>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763</t>
  </si>
  <si>
    <t>Konstrukce suché výstavby</t>
  </si>
  <si>
    <t>122</t>
  </si>
  <si>
    <t>763131451</t>
  </si>
  <si>
    <t>Podhled ze sádrokartonových desek dvouvrstvá zavěšená spodní konstrukce z ocelových profilů CD, UD jednoduše opláštěná deskou impregnovanou H2, tl. 12,5 mm, bez TI</t>
  </si>
  <si>
    <t>-1972540235</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</si>
  <si>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</si>
  <si>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1,2*(2,765+2,88*3)</t>
  </si>
  <si>
    <t>123</t>
  </si>
  <si>
    <t>763131714</t>
  </si>
  <si>
    <t>Podhled ze sádrokartonových desek ostatní práce a konstrukce na podhledech ze sádrokartonových desek základní penetrační nátěr</t>
  </si>
  <si>
    <t>382333134</t>
  </si>
  <si>
    <t>124</t>
  </si>
  <si>
    <t>763131751</t>
  </si>
  <si>
    <t>Podhled ze sádrokartonových desek ostatní práce a konstrukce na podhledech ze sádrokartonových desek montáž parotěsné zábrany</t>
  </si>
  <si>
    <t>1256515144</t>
  </si>
  <si>
    <t>125</t>
  </si>
  <si>
    <t>28329210</t>
  </si>
  <si>
    <t>fólie PE nevyztužená pro parotěsnou vrstvu podlah, stěn, stropů a střech do 200 g/m2</t>
  </si>
  <si>
    <t>-487777679</t>
  </si>
  <si>
    <t>13,686*1,15 'Přepočtené koeficientem množství</t>
  </si>
  <si>
    <t>126</t>
  </si>
  <si>
    <t>763164521</t>
  </si>
  <si>
    <t>Obklad ze sádrokartonových desek konstrukcí kovových včetně ochranných úhelníků ve tvaru L rozvinuté šíře do 0,4 m, opláštěný deskou impregnovanou H2, tl. 12,5 mm</t>
  </si>
  <si>
    <t>-1801255414</t>
  </si>
  <si>
    <t xml:space="preserve">Poznámka k souboru cen:_x000d_
1. Ceny jsou určeny pro obklad trámů i sloupů._x000d_
2. V cenách jsou započteny i náklady na tmelení, výztužnou pásku a ochranu rohů úhelníky._x000d_
3. V cenách nejsou započteny náklady na základní penetrační nátěr; tyto se oceňují cenou 763 13-1714._x000d_
4. V cenách montáže obkladů nejsou započteny náklady na:_x000d_
a) desky; tato dodávka se oceňuje ve specifikaci,_x000d_
b) ochranné úhelníky; tato dodávka se oceňuje ve specifikaci,_x000d_
c) profily u obkladu konstrukcí kovových – u cen -4791 až -4793; tato dodávka se oceňuje ve specifikaci._x000d_
</t>
  </si>
  <si>
    <t>zaplentování stoupaček</t>
  </si>
  <si>
    <t>2,9*4</t>
  </si>
  <si>
    <t>127</t>
  </si>
  <si>
    <t>763164621</t>
  </si>
  <si>
    <t>Obklad ze sádrokartonových desek konstrukcí kovových včetně ochranných úhelníků ve tvaru U rozvinuté šíře do 0,6 m, opláštěný deskou impregnovanou H2, tl. 12,5 mm</t>
  </si>
  <si>
    <t>-1759453617</t>
  </si>
  <si>
    <t>zaplentování/kastlík viditelného potrubí v podhledu</t>
  </si>
  <si>
    <t>10,0</t>
  </si>
  <si>
    <t>128</t>
  </si>
  <si>
    <t>998763100</t>
  </si>
  <si>
    <t>Přesun hmot pro dřevostavby stanovený z hmotnosti přesunovaného materiálu vodorovná dopravní vzdálenost do 50 m v objektech výšky do 6 m</t>
  </si>
  <si>
    <t>-285178240</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</si>
  <si>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</si>
  <si>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766</t>
  </si>
  <si>
    <t>Konstrukce truhlářské</t>
  </si>
  <si>
    <t>129</t>
  </si>
  <si>
    <t>766660001</t>
  </si>
  <si>
    <t>Montáž dveřních křídel dřevěných nebo plastových otevíravých do ocelové zárubně povrchově upravených jednokřídlových, šířky do 800 mm</t>
  </si>
  <si>
    <t>-124354307</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</si>
  <si>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</si>
  <si>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130</t>
  </si>
  <si>
    <t>611629320</t>
  </si>
  <si>
    <t>dveře vnitřní hladké laminované světlý plné 1křídlé 700x1970mm dub</t>
  </si>
  <si>
    <t>1748467007</t>
  </si>
  <si>
    <t>131</t>
  </si>
  <si>
    <t>611629340</t>
  </si>
  <si>
    <t>dveře vnitřní hladké laminované světlý plné 1křídlé 800x1970mm dub</t>
  </si>
  <si>
    <t>429135743</t>
  </si>
  <si>
    <t>132</t>
  </si>
  <si>
    <t>766660002</t>
  </si>
  <si>
    <t>Montáž dveřních křídel dřevěných nebo plastových otevíravých do ocelové zárubně povrchově upravených jednokřídlových, šířky přes 800 mm</t>
  </si>
  <si>
    <t>-1935821434</t>
  </si>
  <si>
    <t>ozn. PSV 3L/P 900x1970 mm</t>
  </si>
  <si>
    <t>133</t>
  </si>
  <si>
    <t>61162936</t>
  </si>
  <si>
    <t>dveře vnitřní hladké laminované světlý plné 1křídlé 900x1970mm dub</t>
  </si>
  <si>
    <t>-1852729397</t>
  </si>
  <si>
    <t>134</t>
  </si>
  <si>
    <t>766660729</t>
  </si>
  <si>
    <t>Montáž dveřních doplňků dveřního kování interiérového štítku s klikou</t>
  </si>
  <si>
    <t>-1245174452</t>
  </si>
  <si>
    <t>135</t>
  </si>
  <si>
    <t>54914624</t>
  </si>
  <si>
    <t>kování dveřní vrchní klika včetně štítu a montážního materiálu HR BB 72 F4</t>
  </si>
  <si>
    <t>318958929</t>
  </si>
  <si>
    <t>136</t>
  </si>
  <si>
    <t>766694111</t>
  </si>
  <si>
    <t>Montáž ostatních truhlářských konstrukcí parapetních desek dřevěných nebo plastových šířky do 300 mm, délky do 1000 mm</t>
  </si>
  <si>
    <t>602560600</t>
  </si>
  <si>
    <t xml:space="preserve">Poznámka k souboru cen:_x000d_
1. Vcenách 766 69 - 3421 a 3422 jsou započteny i náklady na zaměření zřizovaných otvorů._x000d_
2. Cenami -97 . . nelze oceňovat venkovní krycí lišty balkónových dveří; tato montáž se oceňuje cenou -1610._x000d_
</t>
  </si>
  <si>
    <t>137</t>
  </si>
  <si>
    <t>766694112</t>
  </si>
  <si>
    <t>Montáž ostatních truhlářských konstrukcí parapetních desek dřevěných nebo plastových šířky do 300 mm, délky přes 1000 do 1600 mm</t>
  </si>
  <si>
    <t>239142487</t>
  </si>
  <si>
    <t>138</t>
  </si>
  <si>
    <t>61144400</t>
  </si>
  <si>
    <t>parapet plastový vnitřní komůrkový 180x20x1000mm</t>
  </si>
  <si>
    <t>-1785627149</t>
  </si>
  <si>
    <t>139</t>
  </si>
  <si>
    <t>61144019</t>
  </si>
  <si>
    <t>koncovka k parapetu plastovému vnitřnímu 1 pár</t>
  </si>
  <si>
    <t>sada</t>
  </si>
  <si>
    <t>-548780858</t>
  </si>
  <si>
    <t>140</t>
  </si>
  <si>
    <t>998766101</t>
  </si>
  <si>
    <t>Přesun hmot pro konstrukce truhlářské stanovený z hmotnosti přesunovaného materiálu vodorovná dopravní vzdálenost do 50 m v objektech výšky do 6 m</t>
  </si>
  <si>
    <t>1492970141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</si>
  <si>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</si>
  <si>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</si>
  <si>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</si>
  <si>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141</t>
  </si>
  <si>
    <t>767152110</t>
  </si>
  <si>
    <t>Montáž přestavitelných a mobilních příček přestavitelných bezrámových celoprosklených jednoduchých, výšky do 3 m</t>
  </si>
  <si>
    <t>-501240131</t>
  </si>
  <si>
    <t>dělící sprchová stěna ozn. 34</t>
  </si>
  <si>
    <t>1,0*2,0*8</t>
  </si>
  <si>
    <t>142</t>
  </si>
  <si>
    <t>59054792</t>
  </si>
  <si>
    <t xml:space="preserve">příčka přestavitelná  bezrámová celoprosklená (1x zasklená ESG 10mm) šířka modulu 1m, výška do 3 m</t>
  </si>
  <si>
    <t>2127286879</t>
  </si>
  <si>
    <t>143</t>
  </si>
  <si>
    <t>767531121</t>
  </si>
  <si>
    <t>Montáž vstupních čistících zón z rohoží osazení rámu mosazného nebo hliníkového zapuštěného z L profilů</t>
  </si>
  <si>
    <t>-743441830</t>
  </si>
  <si>
    <t xml:space="preserve">Poznámka k souboru cen:_x000d_
1. Cena -1111 je určena pro všechny typy rohoží kromě textilních, tj. hliníkové nebo plastové v kombinaci s různými typy kartáčů, kovové - škrabáky, pryžové, z vláken z plastických hmot, apod._x000d_
2. Textilní rohože se oceňují souborem cen 776 57-3 Montáž textilních čistících zón katalogu 800-776 Podlahy povlakové._x000d_
</t>
  </si>
  <si>
    <t>čistící zóny</t>
  </si>
  <si>
    <t>(4,35+2,0)*2</t>
  </si>
  <si>
    <t>(1,75+1,9)*2*2</t>
  </si>
  <si>
    <t>(1,55+1,7)*2</t>
  </si>
  <si>
    <t>144</t>
  </si>
  <si>
    <t>69752160</t>
  </si>
  <si>
    <t>rám pro zapuštění profil L-30/30 25/25 20/30 15/30-Al</t>
  </si>
  <si>
    <t>-1087035794</t>
  </si>
  <si>
    <t>145</t>
  </si>
  <si>
    <t>767584502</t>
  </si>
  <si>
    <t>Montáž kovových podhledů kazetových, na nosný rošt na ocelovou konstrukci, z kazet vel. 600 x 600 mm</t>
  </si>
  <si>
    <t>-1276347233</t>
  </si>
  <si>
    <t xml:space="preserve">Poznámka k souboru cen:_x000d_
1. Cenami -5114 a -5115 se oceňuje jen úprava lamel a kazet na obvodu ploch projektovaných kosoúhlých nebo zakřivených konstrukcí._x000d_
2. Cenami -5101 až -5103 nelze oceňovat pomocné konstrukce z profilů; tyto práce se oceňují cenami souboru cen 767 99- Montáž ostatních atypických zámečnických konstrukcí._x000d_
3. V cenách -3341 až -4703 není započtena montáž doplňků podhledů; tyto práce se oceňují cenami souboru cen 767 58-51 Montáž doplňků podhledů pomocných konstrukcí._x000d_
</t>
  </si>
  <si>
    <t>12,79*3+12,29</t>
  </si>
  <si>
    <t>-sdk šikmý podhled</t>
  </si>
  <si>
    <t>-13,686</t>
  </si>
  <si>
    <t>chodba</t>
  </si>
  <si>
    <t>139,79</t>
  </si>
  <si>
    <t>146</t>
  </si>
  <si>
    <t>59030570</t>
  </si>
  <si>
    <t>podhled kazetový bez děrování viditelný rastr tl 10mm 600x600mm</t>
  </si>
  <si>
    <t>-1069496631</t>
  </si>
  <si>
    <t>176,764*1,02 'Přepočtené koeficientem množství</t>
  </si>
  <si>
    <t>147</t>
  </si>
  <si>
    <t>767640114</t>
  </si>
  <si>
    <t>Montáž dveří ocelových vchodových jednokřídlových s pevným bočním dílem a nadsvětlíkem</t>
  </si>
  <si>
    <t>-1771346647</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</si>
  <si>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</si>
  <si>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148</t>
  </si>
  <si>
    <t>0050001r</t>
  </si>
  <si>
    <t>Hliníkové vstupní dveře s bočním pevným zasklením a nadsvětlíkem1200x2900 mm, - PSV ozn. 5</t>
  </si>
  <si>
    <t>-1565393620</t>
  </si>
  <si>
    <t>149</t>
  </si>
  <si>
    <t>767995116</t>
  </si>
  <si>
    <t>Montáž ostatních atypických zámečnických konstrukcí hmotnosti přes 100 do 250 kg</t>
  </si>
  <si>
    <t>kg</t>
  </si>
  <si>
    <t>-423857862</t>
  </si>
  <si>
    <t xml:space="preserve">Poznámka k souboru cen:_x000d_
1. Určení cen se řídí hmotností jednotlivě montovaného dílu konstrukce._x000d_
</t>
  </si>
  <si>
    <t>ozn.PSV 35 - základový rám pro nástřešní VUT jednotku</t>
  </si>
  <si>
    <t>4*160,0</t>
  </si>
  <si>
    <t>150</t>
  </si>
  <si>
    <t>14550248</t>
  </si>
  <si>
    <t>profil ocelový čtvercový svařovaný 50x50x4mm</t>
  </si>
  <si>
    <t>-786965712</t>
  </si>
  <si>
    <t>Poznámka k položce:_x000d_
Hmotnost: 5,6kg/m</t>
  </si>
  <si>
    <t>jäkl 50/50/4 - základový rám pro nástřešní VZT jednotku</t>
  </si>
  <si>
    <t>640,0/1000</t>
  </si>
  <si>
    <t>0,64*1,08 'Přepočtené koeficientem množství</t>
  </si>
  <si>
    <t>151</t>
  </si>
  <si>
    <t>998767101</t>
  </si>
  <si>
    <t>Přesun hmot pro zámečnické konstrukce stanovený z hmotnosti přesunovaného materiálu vodorovná dopravní vzdálenost do 50 m v objektech výšky do 6 m</t>
  </si>
  <si>
    <t>-1610424889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</si>
  <si>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</si>
  <si>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</si>
  <si>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</si>
  <si>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152</t>
  </si>
  <si>
    <t>771474112</t>
  </si>
  <si>
    <t>Montáž soklů z dlaždic keramických lepených flexibilním lepidlem rovných, výšky přes 65 do 90 mm</t>
  </si>
  <si>
    <t>446090803</t>
  </si>
  <si>
    <t>(4,325+3,05)*2-0,9</t>
  </si>
  <si>
    <t>(4,325+6,16)*2-(0,8+0,7)</t>
  </si>
  <si>
    <t>(4,325+5,935)*2-(0,8+0,7)</t>
  </si>
  <si>
    <t>(4,325+3,935)*2-0,8</t>
  </si>
  <si>
    <t>(4,325+2,875)*2-0,8</t>
  </si>
  <si>
    <t>(4,325+3,25)*2-0,8</t>
  </si>
  <si>
    <t>(4,45+2,19)*2-0,8</t>
  </si>
  <si>
    <t>(4,45+3,61)*2-(0,8+0,7)</t>
  </si>
  <si>
    <t>(4,45+3,475)*2-0,8</t>
  </si>
  <si>
    <t>(76,945*2+4,7*2+1,0*2+10,5*2)</t>
  </si>
  <si>
    <t>153</t>
  </si>
  <si>
    <t>771574115</t>
  </si>
  <si>
    <t>Montáž podlah z dlaždic keramických lepených flexibilním lepidlem maloformátových hladkých přes 22 do 25 ks/m2</t>
  </si>
  <si>
    <t>-1346235146</t>
  </si>
  <si>
    <t xml:space="preserve">Poznámka k souboru cen:_x000d_
1. Položky jsou učeny pro všechy druhy povrchových úprav._x000d_
</t>
  </si>
  <si>
    <t>13,42+27,08+12,79+26,3+17,44+12,77+12,79+14,27+9,73+12,74</t>
  </si>
  <si>
    <t>12,78+12,65+12,79+15,54+15,99+12,29+15,5+139,79</t>
  </si>
  <si>
    <t>-čistící zóny</t>
  </si>
  <si>
    <t>-18,335</t>
  </si>
  <si>
    <t>154</t>
  </si>
  <si>
    <t>59761003</t>
  </si>
  <si>
    <t>dlažba keramická hutná hladká do interiéru přes 9 do 12 ks/m2</t>
  </si>
  <si>
    <t>767734223</t>
  </si>
  <si>
    <t>378,325</t>
  </si>
  <si>
    <t>379,71*0,08</t>
  </si>
  <si>
    <t>408,702*1,1 'Přepočtené koeficientem množství</t>
  </si>
  <si>
    <t>155</t>
  </si>
  <si>
    <t>771591111</t>
  </si>
  <si>
    <t>Příprava podkladu před provedením dlažby nátěr penetrační na podlahu</t>
  </si>
  <si>
    <t>-1099352787</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</si>
  <si>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</si>
  <si>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156</t>
  </si>
  <si>
    <t>771591115</t>
  </si>
  <si>
    <t>Podlahy - dokončovací práce spárování silikonem</t>
  </si>
  <si>
    <t>-835054324</t>
  </si>
  <si>
    <t xml:space="preserve">Poznámka k souboru cen:_x000d_
1. Množství měrných jednotek u ceny -1185 se stanoví podle počtu řezaných dlaždic, nezávisle na jejich velikosti._x000d_
2. Položku -1185 lze použít při nuceném použítí jiného nástroje než řezačky._x000d_
</t>
  </si>
  <si>
    <t>157</t>
  </si>
  <si>
    <t>771591185</t>
  </si>
  <si>
    <t>Podlahy - dokončovací práce pracnější řezání dlaždic keramických rovné</t>
  </si>
  <si>
    <t>-378983533</t>
  </si>
  <si>
    <t>158</t>
  </si>
  <si>
    <t>771990111</t>
  </si>
  <si>
    <t>Vyrovnání podkladní vrstvy samonivelační stěrkou tl. 4 mm, min. pevnosti 15 MPa</t>
  </si>
  <si>
    <t>CS ÚRS 2018 01</t>
  </si>
  <si>
    <t>869076815</t>
  </si>
  <si>
    <t>159</t>
  </si>
  <si>
    <t>771990191</t>
  </si>
  <si>
    <t>Vyrovnání podkladní vrstvy samonivelační stěrkou tl. 4 mm, min. pevnosti Příplatek k cenám za každý další 1 mm tloušťky, min. pevnosti 15 MPa</t>
  </si>
  <si>
    <t>-175602490</t>
  </si>
  <si>
    <t>160</t>
  </si>
  <si>
    <t>R771-002 ozn.13</t>
  </si>
  <si>
    <t>Stávající hliníkový poklop včetně instalačního hliníkového rámu a těsnění instalovaný v předešlé etapě, rozměru 900x900 mm včetně betonové výplně určený k předláždění nově novou nášlapnou vrstvou - ker. dlažbou ozn. v PSV 13</t>
  </si>
  <si>
    <t>-463490707</t>
  </si>
  <si>
    <t>161</t>
  </si>
  <si>
    <t>998771101</t>
  </si>
  <si>
    <t>Přesun hmot pro podlahy z dlaždic stanovený z hmotnosti přesunovaného materiálu vodorovná dopravní vzdálenost do 50 m v objektech výšky do 6 m</t>
  </si>
  <si>
    <t>929112499</t>
  </si>
  <si>
    <t>776</t>
  </si>
  <si>
    <t>Podlahy povlakové</t>
  </si>
  <si>
    <t>162</t>
  </si>
  <si>
    <t>776211221</t>
  </si>
  <si>
    <t>Montáž textilních podlahovin lepením čtverců elektrostaticky vodivých</t>
  </si>
  <si>
    <t>1919538160</t>
  </si>
  <si>
    <t xml:space="preserve">Poznámka k souboru cen:_x000d_
1. V cenách 776 21-2111 a 776 21-2121 montáž volným položením jsou započteny i náklady na dodávku pásky._x000d_
</t>
  </si>
  <si>
    <t>4,35*2,0+1,75*0,2</t>
  </si>
  <si>
    <t>1,75*1,9*2</t>
  </si>
  <si>
    <t>1,55*1,7</t>
  </si>
  <si>
    <t>163</t>
  </si>
  <si>
    <t>69752121</t>
  </si>
  <si>
    <t>koberec čistící zóna, střižená smyčka, vlákno PA Econyl, 920g/m2, zátěž 33, Bfl-S1, záda vinyl</t>
  </si>
  <si>
    <t>-599876915</t>
  </si>
  <si>
    <t>18,335*1,1 'Přepočtené koeficientem množství</t>
  </si>
  <si>
    <t>164</t>
  </si>
  <si>
    <t>998776101</t>
  </si>
  <si>
    <t>Přesun hmot pro podlahy povlakové stanovený z hmotnosti přesunovaného materiálu vodorovná dopravní vzdálenost do 50 m v objektech výšky do 6 m</t>
  </si>
  <si>
    <t>-479468068</t>
  </si>
  <si>
    <t>781</t>
  </si>
  <si>
    <t>Dokončovací práce - obklady keramické</t>
  </si>
  <si>
    <t>165</t>
  </si>
  <si>
    <t>781414111</t>
  </si>
  <si>
    <t>Montáž obkladů vnitřních stěn z dlaždic keramických lepených flexibilním lepidlem maloformátových hladkých přes 19 do 22 ks/m2</t>
  </si>
  <si>
    <t>257196304</t>
  </si>
  <si>
    <t xml:space="preserve">Poznámka k souboru cen:_x000d_
1. Položky jsou určeny pro všechny druhy povrchových úprav._x000d_
</t>
  </si>
  <si>
    <t>2,0*(4,325+2,88)*2-0,7*2,0*2</t>
  </si>
  <si>
    <t>2,0*(4,45+2,88)*2-0,7*2,0*2</t>
  </si>
  <si>
    <t>2,0*(4,45+2,765)*2-0,7*2,0*2</t>
  </si>
  <si>
    <t>za umyvadly</t>
  </si>
  <si>
    <t>2,0*1,2*3</t>
  </si>
  <si>
    <t>166</t>
  </si>
  <si>
    <t>59761040</t>
  </si>
  <si>
    <t>obklad keramický hladký přes 19 do 22ks/m2</t>
  </si>
  <si>
    <t>-595841460</t>
  </si>
  <si>
    <t>111,82*1,1 'Přepočtené koeficientem množství</t>
  </si>
  <si>
    <t>167</t>
  </si>
  <si>
    <t>781494511</t>
  </si>
  <si>
    <t>Obklad - dokončující práce profily ukončovací lepené flexibilním lepidlem ukončovací</t>
  </si>
  <si>
    <t>1550456898</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</si>
  <si>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</si>
  <si>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(4,325+2,88)*2-0,7*2</t>
  </si>
  <si>
    <t>(4,45+2,88)*2-0,7*2</t>
  </si>
  <si>
    <t>(4,45+2,765)*2-0,7*2</t>
  </si>
  <si>
    <t>3*(2,0*2+1,2)</t>
  </si>
  <si>
    <t>168</t>
  </si>
  <si>
    <t>781495111</t>
  </si>
  <si>
    <t>Příprava podkladu před provedením obkladu nátěr penetrační na stěnu</t>
  </si>
  <si>
    <t>891740117</t>
  </si>
  <si>
    <t xml:space="preserve">Poznámka k souboru cen:_x000d_
1. V cenách 781 12-1011 až -1015 jsou započtenyi náklady na materiál._x000d_
2. V cenách 781 16-1011 až -1023 nejsou započteny náklady na materiál, tyto se oceňují ve specifikaci._x000d_
</t>
  </si>
  <si>
    <t>169</t>
  </si>
  <si>
    <t>781495115</t>
  </si>
  <si>
    <t>Obklad - dokončující práce ostatní práce spárování silikonem</t>
  </si>
  <si>
    <t>1532730362</t>
  </si>
  <si>
    <t>52,31+1,2*3</t>
  </si>
  <si>
    <t>170</t>
  </si>
  <si>
    <t>781495185</t>
  </si>
  <si>
    <t>Obklad - dokončující práce pracnější řezání obkladaček rovné</t>
  </si>
  <si>
    <t>-537088604</t>
  </si>
  <si>
    <t>171</t>
  </si>
  <si>
    <t>998781101</t>
  </si>
  <si>
    <t>Přesun hmot pro obklady keramické stanovený z hmotnosti přesunovaného materiálu vodorovná dopravní vzdálenost do 50 m v objektech výšky do 6 m</t>
  </si>
  <si>
    <t>-1421743743</t>
  </si>
  <si>
    <t>783</t>
  </si>
  <si>
    <t>Dokončovací práce - nátěry</t>
  </si>
  <si>
    <t>172</t>
  </si>
  <si>
    <t>783334201</t>
  </si>
  <si>
    <t>Základní antikorozní nátěr zámečnických konstrukcí jednonásobný epoxidový</t>
  </si>
  <si>
    <t>2086033791</t>
  </si>
  <si>
    <t>zárubně</t>
  </si>
  <si>
    <t>173</t>
  </si>
  <si>
    <t>783337101</t>
  </si>
  <si>
    <t>Krycí nátěr (email) zámečnických konstrukcí jednonásobný epoxidový</t>
  </si>
  <si>
    <t>-938257957</t>
  </si>
  <si>
    <t>784</t>
  </si>
  <si>
    <t>Dokončovací práce - malby a tapety</t>
  </si>
  <si>
    <t>174</t>
  </si>
  <si>
    <t>784111001</t>
  </si>
  <si>
    <t>Oprášení (ometení) podkladu v místnostech výšky do 3,80 m</t>
  </si>
  <si>
    <t>1831148545</t>
  </si>
  <si>
    <t>175</t>
  </si>
  <si>
    <t>784121001</t>
  </si>
  <si>
    <t>Oškrabání malby v místnostech výšky do 3,80 m</t>
  </si>
  <si>
    <t>963952353</t>
  </si>
  <si>
    <t xml:space="preserve">Poznámka k souboru cen:_x000d_
1. Cenami souboru cen se oceňuje jakýkoli počet současně škrabaných vrstev barvy._x000d_
</t>
  </si>
  <si>
    <t>stropy 10%</t>
  </si>
  <si>
    <t>193,12</t>
  </si>
  <si>
    <t>stěny 40%</t>
  </si>
  <si>
    <t>176</t>
  </si>
  <si>
    <t>784121011</t>
  </si>
  <si>
    <t>Rozmývání podkladu po oškrabání malby v místnostech výšky do 3,80 m</t>
  </si>
  <si>
    <t>-819958524</t>
  </si>
  <si>
    <t>177</t>
  </si>
  <si>
    <t>784181121</t>
  </si>
  <si>
    <t>Penetrace podkladu jednonásobná hloubková v místnostech výšky do 3,80 m</t>
  </si>
  <si>
    <t>-1894461788</t>
  </si>
  <si>
    <t>špalety</t>
  </si>
  <si>
    <t>1,75</t>
  </si>
  <si>
    <t>sdk podhled</t>
  </si>
  <si>
    <t>13,686</t>
  </si>
  <si>
    <t>178</t>
  </si>
  <si>
    <t>784211121</t>
  </si>
  <si>
    <t>Malby z malířských směsí otěruvzdorných za mokra dvojnásobné, bílé za mokra otěruvzdorné středně v místnostech výšky do 3,80 m</t>
  </si>
  <si>
    <t>1838625993</t>
  </si>
  <si>
    <t>M21-V1</t>
  </si>
  <si>
    <t>Elektrotechnika silnoproudá</t>
  </si>
  <si>
    <t>D-001</t>
  </si>
  <si>
    <t>Ostatní elektro</t>
  </si>
  <si>
    <t>179</t>
  </si>
  <si>
    <t>D00000001</t>
  </si>
  <si>
    <t>demontáž stávající elektroinstalace</t>
  </si>
  <si>
    <t>hod</t>
  </si>
  <si>
    <t>720889363</t>
  </si>
  <si>
    <t>180</t>
  </si>
  <si>
    <t>D00000002</t>
  </si>
  <si>
    <t>zakreslení skutečného provedení elektroinstalace</t>
  </si>
  <si>
    <t>-1888318955</t>
  </si>
  <si>
    <t>740</t>
  </si>
  <si>
    <t>Elektromontáže - zkoušky a revize</t>
  </si>
  <si>
    <t>181</t>
  </si>
  <si>
    <t>740991300</t>
  </si>
  <si>
    <t>Celková prohlídka elektrického rozvodu a zařízení do 1 milionu Kč</t>
  </si>
  <si>
    <t>750837470</t>
  </si>
  <si>
    <t>741</t>
  </si>
  <si>
    <t>Elektroinstalace - silnoproud</t>
  </si>
  <si>
    <t>182</t>
  </si>
  <si>
    <t>741310001</t>
  </si>
  <si>
    <t>Montáž spínačů jedno nebo dvoupólových nástěnných se zapojením vodičů, pro prostředí normální vypínačů, řazení 1-jednopólových</t>
  </si>
  <si>
    <t>-1395521483</t>
  </si>
  <si>
    <t>183</t>
  </si>
  <si>
    <t>34535402</t>
  </si>
  <si>
    <t>přístroj spínače jednopólového 10A 3559-A01345 bezšroubový</t>
  </si>
  <si>
    <t>-522694851</t>
  </si>
  <si>
    <t>184</t>
  </si>
  <si>
    <t>741310021</t>
  </si>
  <si>
    <t>Montáž spínačů jedno nebo dvoupólových nástěnných se zapojením vodičů, pro prostředí normální přepínačů, řazení 5-sériových</t>
  </si>
  <si>
    <t>440800968</t>
  </si>
  <si>
    <t>185</t>
  </si>
  <si>
    <t>34535401</t>
  </si>
  <si>
    <t>přístroj spínače dvojpólového 10A 3558-A02340</t>
  </si>
  <si>
    <t>-188931779</t>
  </si>
  <si>
    <t>186</t>
  </si>
  <si>
    <t>741372111</t>
  </si>
  <si>
    <t>Montáž svítidel LED se zapojením vodičů bytových nebo společenských místností vestavných podhledových čtvercových nebo obdélníkových, obsahu do 0,09 m2</t>
  </si>
  <si>
    <t>175516978</t>
  </si>
  <si>
    <t>187</t>
  </si>
  <si>
    <t>N10000001</t>
  </si>
  <si>
    <t xml:space="preserve">N1_recesed VIA LED 1hour. coridor. autotest_x000d_
</t>
  </si>
  <si>
    <t>1578041584</t>
  </si>
  <si>
    <t>188</t>
  </si>
  <si>
    <t>N0000002</t>
  </si>
  <si>
    <t xml:space="preserve">N2_Hermietic 60lm 1hour not maintained_x000d_
</t>
  </si>
  <si>
    <t>-574684159</t>
  </si>
  <si>
    <t>189</t>
  </si>
  <si>
    <t>N0000003</t>
  </si>
  <si>
    <t>N2p1_příslušenství</t>
  </si>
  <si>
    <t>822040001</t>
  </si>
  <si>
    <t>190</t>
  </si>
  <si>
    <t>N0000004</t>
  </si>
  <si>
    <t>1465766683</t>
  </si>
  <si>
    <t>191</t>
  </si>
  <si>
    <t>N0000005</t>
  </si>
  <si>
    <t>N2p3_příslušenství</t>
  </si>
  <si>
    <t>-1115474113</t>
  </si>
  <si>
    <t>192</t>
  </si>
  <si>
    <t>741372111.1</t>
  </si>
  <si>
    <t xml:space="preserve">Montáž svítidlo LED bytové vestavné podhledové čtvercové do 0,09 m2 N_x000d_
</t>
  </si>
  <si>
    <t>-124776860</t>
  </si>
  <si>
    <t>193</t>
  </si>
  <si>
    <t>S0000011</t>
  </si>
  <si>
    <t>LED svítidlo 20,5W/4000K/2400lm, CRI80, 50000hodin, 230V</t>
  </si>
  <si>
    <t>174502033</t>
  </si>
  <si>
    <t>194</t>
  </si>
  <si>
    <t>741372112</t>
  </si>
  <si>
    <t>Montáž svítidel LED se zapojením vodičů bytových nebo společenských místností vestavných podhledových čtvercových nebo obdélníkových, obsahu přes 0,09 do 0,36 m2</t>
  </si>
  <si>
    <t>-9446766</t>
  </si>
  <si>
    <t>195</t>
  </si>
  <si>
    <t>S0000012</t>
  </si>
  <si>
    <t xml:space="preserve">S1_LED svítidlo Hat. 2400 lm 20.5W 4000K_x000d_
</t>
  </si>
  <si>
    <t>-612094239</t>
  </si>
  <si>
    <t>743</t>
  </si>
  <si>
    <t>Elektromontáže - hrubá montáž</t>
  </si>
  <si>
    <t>196</t>
  </si>
  <si>
    <t>743991100</t>
  </si>
  <si>
    <t>Měření zemních odporů zemniče</t>
  </si>
  <si>
    <t>-953683539</t>
  </si>
  <si>
    <t>197</t>
  </si>
  <si>
    <t>743992300</t>
  </si>
  <si>
    <t>Měření zemních odporů zemnicí sítě délky pásku přes 200 do 500 m</t>
  </si>
  <si>
    <t>157740974</t>
  </si>
  <si>
    <t>748</t>
  </si>
  <si>
    <t>Elektromontáže - osvětlovací zařízení a svítidla</t>
  </si>
  <si>
    <t>198</t>
  </si>
  <si>
    <t>748992300</t>
  </si>
  <si>
    <t>Měření osvětlovacího zařízení intenzity osvětlení na pracovišti do 50 svítidel</t>
  </si>
  <si>
    <t>1756446797</t>
  </si>
  <si>
    <t>21-M</t>
  </si>
  <si>
    <t>Elektromontáže</t>
  </si>
  <si>
    <t>199</t>
  </si>
  <si>
    <t>210010301</t>
  </si>
  <si>
    <t>Montáž krabic přístrojových zapuštěných plastových kruhových KU 68/1, KU68/1301, KP67, KP68/2</t>
  </si>
  <si>
    <t>-490558266</t>
  </si>
  <si>
    <t>200</t>
  </si>
  <si>
    <t>210010521</t>
  </si>
  <si>
    <t>Otevření nebo uzavření krabice víčkem na závit</t>
  </si>
  <si>
    <t>-1167248445</t>
  </si>
  <si>
    <t>201</t>
  </si>
  <si>
    <t>345715190</t>
  </si>
  <si>
    <t>krabice univerzální odbočná z PH s víčkem, D 73,5 mm x 43 mm</t>
  </si>
  <si>
    <t>1997587945</t>
  </si>
  <si>
    <t>202</t>
  </si>
  <si>
    <t>210020321</t>
  </si>
  <si>
    <t>Montáž žlabů kovových drátěných šířky do 100 mm bez víka</t>
  </si>
  <si>
    <t>1207540359</t>
  </si>
  <si>
    <t>203</t>
  </si>
  <si>
    <t>KO1476</t>
  </si>
  <si>
    <t>drátěný žlab 35x150 žározinek, vč.nosného mat.</t>
  </si>
  <si>
    <t>256</t>
  </si>
  <si>
    <t>1131514090</t>
  </si>
  <si>
    <t>204</t>
  </si>
  <si>
    <t>210020328</t>
  </si>
  <si>
    <t>-1403309451</t>
  </si>
  <si>
    <t>205</t>
  </si>
  <si>
    <t>KO1488</t>
  </si>
  <si>
    <t xml:space="preserve">drátěný žlab 60x200 žározinek  vč.nosného mat.</t>
  </si>
  <si>
    <t>-967538563</t>
  </si>
  <si>
    <t>206</t>
  </si>
  <si>
    <t>210100001</t>
  </si>
  <si>
    <t>Ukončení vodičů v rozváděči nebo na přístroji včetně zapojení průřezu žíly do 2,5 mm2</t>
  </si>
  <si>
    <t>38224049</t>
  </si>
  <si>
    <t>207</t>
  </si>
  <si>
    <t>210100003</t>
  </si>
  <si>
    <t>Ukončení vodičů izolovaných s označením a zapojením v rozváděči nebo na přístroji průřezu žíly do 16 mm2</t>
  </si>
  <si>
    <t>-213576570</t>
  </si>
  <si>
    <t>208</t>
  </si>
  <si>
    <t>210110019</t>
  </si>
  <si>
    <t>Montáž nástěnných čidel pohybu pro prostředí základní nebo vlhké</t>
  </si>
  <si>
    <t>1018976638</t>
  </si>
  <si>
    <t>209</t>
  </si>
  <si>
    <t>ED0000001</t>
  </si>
  <si>
    <t>detektor přítomnosti a pohybu</t>
  </si>
  <si>
    <t>1686825455</t>
  </si>
  <si>
    <t>210</t>
  </si>
  <si>
    <t>210110029</t>
  </si>
  <si>
    <t>Montáž nástěnných čidel pohybu pro prostředí venkovní nebo mokré</t>
  </si>
  <si>
    <t>2117955390</t>
  </si>
  <si>
    <t>211</t>
  </si>
  <si>
    <t>000118653</t>
  </si>
  <si>
    <t>1444230529</t>
  </si>
  <si>
    <t>212</t>
  </si>
  <si>
    <t>000118653.2</t>
  </si>
  <si>
    <t>detektor přítomnosti a pohybu pro osvětlení</t>
  </si>
  <si>
    <t>-1196491665</t>
  </si>
  <si>
    <t>213</t>
  </si>
  <si>
    <t>210110038</t>
  </si>
  <si>
    <t>Montáž ovladačů nn polozapuštěných nebo zapuštěných se zapojením vodičů bezšroubové připojení přepínačů, řazení 6-střídavých</t>
  </si>
  <si>
    <t>415149221</t>
  </si>
  <si>
    <t>214</t>
  </si>
  <si>
    <t>34535425</t>
  </si>
  <si>
    <t>přístroj přepínače dvojitého střídavého 10A 3558-A52340</t>
  </si>
  <si>
    <t>1544702224</t>
  </si>
  <si>
    <t>215</t>
  </si>
  <si>
    <t>34535553</t>
  </si>
  <si>
    <t>přepínač střídavý řazení 6 10A bílý</t>
  </si>
  <si>
    <t>1273955369</t>
  </si>
  <si>
    <t>216</t>
  </si>
  <si>
    <t>210110142</t>
  </si>
  <si>
    <t>Montáž ovladačů nn polozapuštěných nebo zapuštěných se zapojením vodičů bezšroubové připojení ovladačů, řazení 1/0 -tlačítkových zapínacích</t>
  </si>
  <si>
    <t>-853702675</t>
  </si>
  <si>
    <t>217</t>
  </si>
  <si>
    <t>345354350</t>
  </si>
  <si>
    <t>přístroj tlačítkového ovládače zapínacího 10A 3558-A91342</t>
  </si>
  <si>
    <t>1128793911</t>
  </si>
  <si>
    <t>218</t>
  </si>
  <si>
    <t>210111042</t>
  </si>
  <si>
    <t>Montáž zásuvka (polo)zapuštěná bezšroubové připojení 2P+PE dvojí zapojení - průběžná</t>
  </si>
  <si>
    <t>169853168</t>
  </si>
  <si>
    <t>219</t>
  </si>
  <si>
    <t>345551040</t>
  </si>
  <si>
    <t>zásuvka 1násobná 16A ostatní barvy</t>
  </si>
  <si>
    <t>-1887567064</t>
  </si>
  <si>
    <t>220</t>
  </si>
  <si>
    <t>345551040.2</t>
  </si>
  <si>
    <t xml:space="preserve">zásuvka 1násobná 16A  s ochrannými clonkami</t>
  </si>
  <si>
    <t>-346794241</t>
  </si>
  <si>
    <t>221</t>
  </si>
  <si>
    <t>345551240.1</t>
  </si>
  <si>
    <t>zásuvka 2násobná 16A ostatní barvy s přepěť</t>
  </si>
  <si>
    <t>-1956442812</t>
  </si>
  <si>
    <t>222</t>
  </si>
  <si>
    <t>210190002</t>
  </si>
  <si>
    <t>Montáž rozvodnic oceloplechových nebo plastových bez zapojení vodičů běžných, hmotnosti přes 20 do 50 kg</t>
  </si>
  <si>
    <t>1923508189</t>
  </si>
  <si>
    <t>223</t>
  </si>
  <si>
    <t>R0000011</t>
  </si>
  <si>
    <t xml:space="preserve">Rozváděč-RVT							, 1	Rám s dveřmi, otočný zámek, montáž POD omítku, šedá, ŠxV=635x1560, IP30		BP-U-3S-600/15				1, 2	Bočnice, V=1450		BPZ-MSW-15				1, 3	Západka pro bočnici BPZ-MSW	BPZ-SNAP			1, 4	Ochranný kryt, ŠxVxH=635x1560x240	BPZ-WB3S-600/15/2		1, 5	Schránka na dokumentaci A4		LAB-BAG_A4			1, 6	DIN lišta hliníková, šířka skříně = 600, šířka lišty = 488BPZ-DINR24-600	9, 7	Upevňovací úchytka s vodivým propojení (zelená)	BEL01			5, 8	Upevňovací úchytka celoplastová (bílá)		BEL12			5, 9	Krycí deska, s výřezem 45mm, plechová, šedá, Š=600, V=150		BPZ-FP-600/150-45				9, 10	Chránič Ir=250A, typ AC, 4-pól, Idn=0.03A, In=25A PF7-25/4/003		1, 11	Chránič Ir=250A, typ AC, 4-pól, Idn=0.03A, In=40A	PF7-40/4/003	1, 12	Jistič PL7, char B, 1-pólový, Icn=10kA, In=10A		PL7-B10/1	6, 13	Jistič PL7, char B, 1-pólový, Icn=10kA, In=13A		PL7-B13/1               2        14	Jistič PL7, char B, 1-pólový, Icn=10kA, In=16A		PL7-B16/1	10, 15	Jistič PL7, char B, 1-pólový, Icn=10kA, In=6A		PL7-B6/1		2, 16	Jistič PL7, char B, 1-pólový, Icn=10kA, In=20A		PL7-B20/1	4, 17	Jistič PL7, char B, 3-pólový, Icn=10kA, In=16A		PL7-B16/3	1, 18	Jistič PL7, char B, 3-pólový, Icn=10kA, In=25A		PL7-B25/3	7, 19	Jistič PLHT, char B, 3-pólový, Icn=25kA, In=63A		PLHT-B63/3	2, 20	Jednotka pom. kontaktů 1z1v pro proudové chrániče		Z-HK	2, 21	Impulsní relé, tlačítko, 230 V~, 1zap. kont.		Z-S230/S		2, 22	Instalační stykač, 230V~, 25A, 4zap. kont.		Z-SCH230/25-40	1, 23	Svodič přepětí třídy T1+T2 (B+C), 4pól sada pro TN-S	SPBT12-280/4	2, 24	 přepínač 3-pól, 1-0-2 63A		OT63F3C				1</t>
  </si>
  <si>
    <t>832068694</t>
  </si>
  <si>
    <t>224</t>
  </si>
  <si>
    <t>R0000012</t>
  </si>
  <si>
    <t xml:space="preserve">Rozváděč-RMT							, 1	Rám s dveřmi, otočný zámek, montáž POD omítku, šedá, ŠxV=635x1560, IP30		BP-U-3S-600/15				1, 2	Bočnice, V=1450		BPZ-MSW-15				1, 3	Západka pro bočnici BPZ-MSW		BPZ-SNAP		1, 4	Ochranný kryt, ŠxVxH=635x1560x240		BPZ-WB3S-600/15/2	1, 5	Schránka na dokumentaci A4		LAB-BAG_A4			1, 6	DIN lišta hliníková, šířka skříně = 600, šířka lišty = 488	BPZ-DINR24-600	9, 7	Upevňovací úchytka s vodivým propojení (zelená)		BEL01		5, 8	Upevňovací úchytka celoplastová (bílá)		BEL12			5, 9	Krycí deska, s výřezem 45mm, plechová, šedá, Š=600, V=150, 	BPZ-FP-600/150-45				9, 10	Chránič Ir=250A, typ AC, 4-pól, Idn=0.03A, In=25A	PF7-25/4/003	1, 11	Chránič Ir=250A, typ AC, 4-pól, Idn=0.03A, In=40A	PF7-40/4/003	1, 12	Jistič PL7, char B, 1-pólový, Icn=10kA, In=10A		PL7-B10/1	6, 13	Jistič PL7, char B, 1-pólový, Icn=10kA, In=13A		PL7-B13/1	2, 14	Jistič PL7, char B, 1-pólový, Icn=10kA, In=16A		PL7-B16/1	10, 15	Jistič PL7, char B, 1-pólový, Icn=10kA, In=6A		PL7-B6/1		2, 16	Jistič PL7, char B, 1-pólový, Icn=10kA, In=20A		PL7-B20/1	4, 17	Jistič PL7, char B, 3-pólový, Icn=10kA, In=16A		PL7-B16/3	1, 18	Jistič PL7, char B, 3-pólový, Icn=10kA, In=25A		PL7-B25/3	7, 19	Jistič PLHT, char B, 3-pólový, Icn=25kA, In=63A		PLHT-B63/3	2, 20	Jednotka pom. kontaktů 1z1v pro proudové chrániče		Z-HK	2, 21	Impulsní relé, tlačítko, 230 V~, 1zap. kont.		Z-S230/S		2, 22	instalační relé,  230 V~, 1zap. kont.		Z-R230/SO		3, 22	Instalační stykač, 230V~, 25A, 4zap. kont.		Z-SCH230/25-40	1, 23	Svodič přepětí třídy T1+T2 (B+C), 4pól sada pro TN-SSPBT12-280/4		2, 24	 přepínač 3-pól, 1-0-2 63A		OT63F3C				1</t>
  </si>
  <si>
    <t>-1165494900</t>
  </si>
  <si>
    <t>225</t>
  </si>
  <si>
    <t>210220022</t>
  </si>
  <si>
    <t>Montáž uzemňovacího vedení vodičů FeZn pomocí svorek v zemi drátem do 10 mm ve městské zástavbě</t>
  </si>
  <si>
    <t>-1087135599</t>
  </si>
  <si>
    <t>226</t>
  </si>
  <si>
    <t>354410730</t>
  </si>
  <si>
    <t>drát D 10mm FeZn</t>
  </si>
  <si>
    <t>-1029033248</t>
  </si>
  <si>
    <t>227</t>
  </si>
  <si>
    <t>210220101</t>
  </si>
  <si>
    <t>Montáž hromosvodného vedení svodových vodičů s podpěrami průměru do 10 mm</t>
  </si>
  <si>
    <t>-937551226</t>
  </si>
  <si>
    <t>228</t>
  </si>
  <si>
    <t>354410770</t>
  </si>
  <si>
    <t>drát D 8mm AlMgSi</t>
  </si>
  <si>
    <t>-1688121502</t>
  </si>
  <si>
    <t>229</t>
  </si>
  <si>
    <t>354416700</t>
  </si>
  <si>
    <t>podpěry vedení hromosvodu na taškové střechy za první lať, Cu</t>
  </si>
  <si>
    <t>771826532</t>
  </si>
  <si>
    <t>230</t>
  </si>
  <si>
    <t>210220301</t>
  </si>
  <si>
    <t>Montáž svorek hromosvodných typu SS, SR 03 se 2 šrouby</t>
  </si>
  <si>
    <t>165050731</t>
  </si>
  <si>
    <t>231</t>
  </si>
  <si>
    <t>354418850</t>
  </si>
  <si>
    <t>svorka spojovací pro lano D 8-10 mm</t>
  </si>
  <si>
    <t>847000277</t>
  </si>
  <si>
    <t>232</t>
  </si>
  <si>
    <t>354419960</t>
  </si>
  <si>
    <t>svorka odbočovací a spojovací pro spojování kruhových a páskových vodičů, FeZn</t>
  </si>
  <si>
    <t>2071878772</t>
  </si>
  <si>
    <t>233</t>
  </si>
  <si>
    <t>210220302</t>
  </si>
  <si>
    <t>Montáž svorek hromosvodných typu ST, SJ, SK, SZ, SR 01, 02 se 3 a více šrouby</t>
  </si>
  <si>
    <t>1543333061</t>
  </si>
  <si>
    <t>234</t>
  </si>
  <si>
    <t>354419250</t>
  </si>
  <si>
    <t>svorka zkušební pro lano D 6-12 mm, FeZn</t>
  </si>
  <si>
    <t>534128517</t>
  </si>
  <si>
    <t>235</t>
  </si>
  <si>
    <t>354B00001</t>
  </si>
  <si>
    <t xml:space="preserve">ekvipotencionální svorkovnice  K12</t>
  </si>
  <si>
    <t>237748977</t>
  </si>
  <si>
    <t>236</t>
  </si>
  <si>
    <t>354B00003</t>
  </si>
  <si>
    <t>instalační materiál</t>
  </si>
  <si>
    <t>-1019805623</t>
  </si>
  <si>
    <t>237</t>
  </si>
  <si>
    <t>210800004</t>
  </si>
  <si>
    <t>Montáž izolovaných vodičů měděných do 1 kV uložených pod omítku ve stěně, CYY, CMA, CY, CYA, HO5V, HO7V, průřezu žíly 6 mm2</t>
  </si>
  <si>
    <t>1596407720</t>
  </si>
  <si>
    <t>238</t>
  </si>
  <si>
    <t>341421570</t>
  </si>
  <si>
    <t>Vodiče izolované s měděným jádrem CYA, H07 V-K pro 450/750V H07V-K 6 CR</t>
  </si>
  <si>
    <t>-417089685</t>
  </si>
  <si>
    <t>239</t>
  </si>
  <si>
    <t>210800006</t>
  </si>
  <si>
    <t>Montáž měděných vodičů CYY 16 mm2 pod omítku ve stěně</t>
  </si>
  <si>
    <t>-519487296</t>
  </si>
  <si>
    <t>240</t>
  </si>
  <si>
    <t>341421590</t>
  </si>
  <si>
    <t>vodič silový s Cu jádrem 16mm2</t>
  </si>
  <si>
    <t>-481525207</t>
  </si>
  <si>
    <t>241</t>
  </si>
  <si>
    <t>210800105</t>
  </si>
  <si>
    <t>Montáž měděných kabelů CYKY,CYBY,CYMY,NYM,CYKYLS,CYKYLo 3x1,5 mm2</t>
  </si>
  <si>
    <t>563626466</t>
  </si>
  <si>
    <t>242</t>
  </si>
  <si>
    <t>341110300</t>
  </si>
  <si>
    <t>kabel silový s Cu jádrem 1 kV 3x1,5mm2</t>
  </si>
  <si>
    <t>549626003</t>
  </si>
  <si>
    <t>243</t>
  </si>
  <si>
    <t>210800106</t>
  </si>
  <si>
    <t>Montáž měděných kabelů CYKY,CYBY,CYMY,NYM,CYKYLS,CYKYLo 3x2,5 mm2</t>
  </si>
  <si>
    <t>-1090998004</t>
  </si>
  <si>
    <t>244</t>
  </si>
  <si>
    <t>341110360</t>
  </si>
  <si>
    <t>kabel silový s Cu jádrem 1 kV 3x2,5mm2</t>
  </si>
  <si>
    <t>-1684509278</t>
  </si>
  <si>
    <t>245</t>
  </si>
  <si>
    <t>210800115</t>
  </si>
  <si>
    <t>Montáž izolovaných kabelů měděných do 1 kV CYKY, CYBY, CYMY, NYM, CYKYLS, CYKYLo, počtu a průřezu žil 5 x 1,5 mm2</t>
  </si>
  <si>
    <t>-336765660</t>
  </si>
  <si>
    <t>246</t>
  </si>
  <si>
    <t>341110900</t>
  </si>
  <si>
    <t>kabel silový s Cu jádrem 1 kV 5x1,5mm2</t>
  </si>
  <si>
    <t>541965836</t>
  </si>
  <si>
    <t>247</t>
  </si>
  <si>
    <t>210800116</t>
  </si>
  <si>
    <t>Montáž měděných kabelů CYKY,CYBY,CYMY,NYM,CYKYLS,CYKYLo 5x2,5 mm2</t>
  </si>
  <si>
    <t>-1267887522</t>
  </si>
  <si>
    <t>248</t>
  </si>
  <si>
    <t>341110940</t>
  </si>
  <si>
    <t>kabel silový s Cu jádrem 1 kV 5x2,5mm2</t>
  </si>
  <si>
    <t>737692082</t>
  </si>
  <si>
    <t>249</t>
  </si>
  <si>
    <t>210813035</t>
  </si>
  <si>
    <t>Montáž izolovaných kabelů měděných do 1 kV bez ukončení plných a kulatých (CYKY, CHKE-R,...) uložených pevně počtu a průřezu žil 4x16 mm2</t>
  </si>
  <si>
    <t>-1621530706</t>
  </si>
  <si>
    <t>250</t>
  </si>
  <si>
    <t>34111080</t>
  </si>
  <si>
    <t>kabel silový s Cu jádrem 1 kV 4x16mm2</t>
  </si>
  <si>
    <t>1653898056</t>
  </si>
  <si>
    <t>46-M</t>
  </si>
  <si>
    <t>Zemní práce při extr.mont.pracích</t>
  </si>
  <si>
    <t>251</t>
  </si>
  <si>
    <t>460010024</t>
  </si>
  <si>
    <t>Vytyčení trasy vedení kabelového (podzemního) v zastavěném prostoru</t>
  </si>
  <si>
    <t>km</t>
  </si>
  <si>
    <t>-935607265</t>
  </si>
  <si>
    <t>252</t>
  </si>
  <si>
    <t>460200263</t>
  </si>
  <si>
    <t>Hloubení kabelových rýh ručně včetně urovnání dna s přemístěním výkopku do vzdálenosti 3 m od okraje jámy nebo naložením na dopravní prostředek šířky 50 cm, hloubky 80 cm, v hornině třídy 3</t>
  </si>
  <si>
    <t>231876069</t>
  </si>
  <si>
    <t>253</t>
  </si>
  <si>
    <t>460201611</t>
  </si>
  <si>
    <t>Zarovnání kabelových rýh š do 50 cm po výkopu strojně</t>
  </si>
  <si>
    <t>-1071573662</t>
  </si>
  <si>
    <t>254</t>
  </si>
  <si>
    <t>460421082</t>
  </si>
  <si>
    <t>Kabelové lože včetně podsypu, zhutnění a urovnání povrchu z písku nebo štěrkopísku tloušťky 5 cm nad kabel zakryté plastovou fólií, šířky lože přes 25 do 50 cm</t>
  </si>
  <si>
    <t>1849574000</t>
  </si>
  <si>
    <t>255</t>
  </si>
  <si>
    <t>460560253</t>
  </si>
  <si>
    <t>Zásyp kabelových rýh ručně šířky 40 cm hloubky 30 cm, v hornině hloubky 70 cm, v hornině třídy 3</t>
  </si>
  <si>
    <t>1330897929</t>
  </si>
  <si>
    <t>460680452</t>
  </si>
  <si>
    <t>Vysekání kapes a výklenků ve zdivu cihelném pro krabice 10x10x8 cm</t>
  </si>
  <si>
    <t>1754340777</t>
  </si>
  <si>
    <t>257</t>
  </si>
  <si>
    <t>460680502</t>
  </si>
  <si>
    <t>Vysekání rýh pro montáž trubek a kabelů ve zdivu cihelném hloubky do 3 cm a šířky do 5 cm</t>
  </si>
  <si>
    <t>-1807725985</t>
  </si>
  <si>
    <t>258</t>
  </si>
  <si>
    <t>460710032</t>
  </si>
  <si>
    <t>Vyplnění rýh a otvorů vyplnění a omítnutí rýh ve stěnách hloubky do 3 cm a šířky přes 3 do 5 cm</t>
  </si>
  <si>
    <t>-44089656</t>
  </si>
  <si>
    <t>M21-V2</t>
  </si>
  <si>
    <t>Výměna svítidel v tělocvičnách</t>
  </si>
  <si>
    <t>D-V2</t>
  </si>
  <si>
    <t>259</t>
  </si>
  <si>
    <t>-1652692927</t>
  </si>
  <si>
    <t>260</t>
  </si>
  <si>
    <t>-192666399</t>
  </si>
  <si>
    <t>261</t>
  </si>
  <si>
    <t>-998117987</t>
  </si>
  <si>
    <t>262</t>
  </si>
  <si>
    <t>741120501</t>
  </si>
  <si>
    <t>Montáž šňůra Cu lehká a střední do 7 žil uložená volně (CGSG)</t>
  </si>
  <si>
    <t>1409069076</t>
  </si>
  <si>
    <t>263</t>
  </si>
  <si>
    <t>34143176</t>
  </si>
  <si>
    <t>šňůra s Cu jádrem stíněná středně ohebná 3x1,50mm2</t>
  </si>
  <si>
    <t>-969828653</t>
  </si>
  <si>
    <t>264</t>
  </si>
  <si>
    <t>741314004</t>
  </si>
  <si>
    <t>Montáž vidlice domovní 16 A, 3P+PE+N se zapojením vodičů</t>
  </si>
  <si>
    <t>33102490</t>
  </si>
  <si>
    <t>265</t>
  </si>
  <si>
    <t>35811561</t>
  </si>
  <si>
    <t>vidlice nepropustná 16A 220 V 3pólová</t>
  </si>
  <si>
    <t>743795543</t>
  </si>
  <si>
    <t>266</t>
  </si>
  <si>
    <t>741372012</t>
  </si>
  <si>
    <t>Montáž svítidlo LED bytové přisazené nástěnné reflektorové bez čidla</t>
  </si>
  <si>
    <t>1424131764</t>
  </si>
  <si>
    <t>267</t>
  </si>
  <si>
    <t>T1T0000101</t>
  </si>
  <si>
    <t>T1_x000d_
LED svítidlo 100W/4000K/13806lm, CRI80, 137000hodin,_x000d_
IP65, IK08, korpus svítidla tlakově litý hliník, optika 90°,_x000d_
světelný kryt tvrzené nárazu odolné čiré sklo</t>
  </si>
  <si>
    <t>107646663</t>
  </si>
  <si>
    <t>268</t>
  </si>
  <si>
    <t>T2T0000102</t>
  </si>
  <si>
    <t>T2- LED svítidlo 130W/4000K/18722lm, CRI80, 137000hodin,_x000d_
IP65, IK08, korpus svítidla tlakově litý hliník, optika 90°,_x000d_
světelný kryt tvrzené nárazu odolné čiré sklo</t>
  </si>
  <si>
    <t>-1755857671</t>
  </si>
  <si>
    <t>269</t>
  </si>
  <si>
    <t>748992300.1</t>
  </si>
  <si>
    <t>Měření intenzity osvětlení, světelné zkoušky zdrojů</t>
  </si>
  <si>
    <t>-2044035064</t>
  </si>
  <si>
    <t>21-M V2</t>
  </si>
  <si>
    <t>270</t>
  </si>
  <si>
    <t>210111042.1</t>
  </si>
  <si>
    <t>92932045</t>
  </si>
  <si>
    <t>271</t>
  </si>
  <si>
    <t>345551040.1</t>
  </si>
  <si>
    <t xml:space="preserve">zásuvka 1násobná 16A </t>
  </si>
  <si>
    <t>2130680365</t>
  </si>
  <si>
    <t>D.1.4.3</t>
  </si>
  <si>
    <t>Slaboproudá elektrotechnika</t>
  </si>
  <si>
    <t>M22-1-1</t>
  </si>
  <si>
    <t>Elektrická zabezpečovací signalizace - dodávka</t>
  </si>
  <si>
    <t>272</t>
  </si>
  <si>
    <t xml:space="preserve">Deska ústředny, 8-32 zón - D, rozšiřitelné expandéry nebo klávesnicovými zónami včetně zdroje a záložního akumulátoru_x000d_
pro jednu ústřednu = 1 ks - instalována v chodbě 128 v rozvaděči NN_x000d_
_x000d_
</t>
  </si>
  <si>
    <t>-980364868</t>
  </si>
  <si>
    <t>273</t>
  </si>
  <si>
    <t>M22-1-2</t>
  </si>
  <si>
    <t xml:space="preserve">GSM komunikátor + SIM karta vč. antény, zapojení, zprovoznění_x000d_
pro jednu ústřednu = 1 ks - instalován v chodbě 128 v rozvaděči NN_x000d_
</t>
  </si>
  <si>
    <t>-442342381</t>
  </si>
  <si>
    <t>274</t>
  </si>
  <si>
    <t>M22-1-3</t>
  </si>
  <si>
    <t xml:space="preserve">Záložní akumulátor 24 Ah_x000d_
pro jednu ústřednu = 1 ks_x000d_
</t>
  </si>
  <si>
    <t>1898657393</t>
  </si>
  <si>
    <t>275</t>
  </si>
  <si>
    <t>M22-1-4</t>
  </si>
  <si>
    <t xml:space="preserve">Kryt ústředny EZS s tamper kontaktem_x000d_
pro jednu ústřednu = 1 ks_x000d_
</t>
  </si>
  <si>
    <t>1189409895</t>
  </si>
  <si>
    <t>276</t>
  </si>
  <si>
    <t>M22-1-5</t>
  </si>
  <si>
    <t xml:space="preserve">Klávesnice LCD _x000d_
v 1.NP u šatny uklízečky - celkem = 1 ks_x000d_
</t>
  </si>
  <si>
    <t>1108621321</t>
  </si>
  <si>
    <t>277</t>
  </si>
  <si>
    <t>M22-1-6</t>
  </si>
  <si>
    <t xml:space="preserve">Koncentrátor 8 vstupů/4x výstup včetně montážní krabice_x000d_
Sběrnice č.1 - 1 ks = 1 ks _x000d_
_x000d_
_x000d_
</t>
  </si>
  <si>
    <t>279258749</t>
  </si>
  <si>
    <t>278</t>
  </si>
  <si>
    <t>M22-1-7</t>
  </si>
  <si>
    <t xml:space="preserve">Magnetický kontakt dveřní_x000d_
Sběrnice č.1 - 5 ks _x000d_
</t>
  </si>
  <si>
    <t>-302137077</t>
  </si>
  <si>
    <t>279</t>
  </si>
  <si>
    <t>M22-1-8</t>
  </si>
  <si>
    <t xml:space="preserve">LED indikátor, zobrazující stav zabezpečení, zelená a červená LED dioda _x000d_
Podle počtu klávesnic pro každou klávesnici 1 ks 1x1ks = 1 ks_x000d_
</t>
  </si>
  <si>
    <t>-1049429238</t>
  </si>
  <si>
    <t>280</t>
  </si>
  <si>
    <t>M22-1-9</t>
  </si>
  <si>
    <t xml:space="preserve">Siréna EZS pro vnitřní použití s blikačem zálohovaná + záložní akumulátor_x000d_
umístěna u šatny uklízečky = 1 ks_x000d_
</t>
  </si>
  <si>
    <t>1194736307</t>
  </si>
  <si>
    <t>281</t>
  </si>
  <si>
    <t>M22-1-10</t>
  </si>
  <si>
    <t xml:space="preserve">Kabel k magnetickým kontaktům 4x0,22_x000d_
Sběrnice č.1 - 300 m_x000d_
_x000d_
</t>
  </si>
  <si>
    <t>867807582</t>
  </si>
  <si>
    <t>282</t>
  </si>
  <si>
    <t>M22-1-11</t>
  </si>
  <si>
    <t xml:space="preserve">Kabel sběrnice EZS 2x2x0,8 twistovaný + 2x1,5 napájecí_x000d_
Sběrnice č.1 - 50 m_x000d_
_x000d_
</t>
  </si>
  <si>
    <t>-912650045</t>
  </si>
  <si>
    <t>283</t>
  </si>
  <si>
    <t>M22-1-12</t>
  </si>
  <si>
    <t xml:space="preserve">Trubka ohebná PVC pr.16 mm_x000d_
Shodná jako délka kabelů EZS 300 + 50 = 350 m_x000d_
</t>
  </si>
  <si>
    <t>-1379318984</t>
  </si>
  <si>
    <t>284</t>
  </si>
  <si>
    <t>M22-1-13</t>
  </si>
  <si>
    <t xml:space="preserve">Protahovací vodič do trubek pr. 2.5 mm_x000d_
Pomocný vodič pro protahování kabeláže v zasekaných trubkách, stejná délka jako je součet všech trubek ve zdi 350 = 350 m + konce, které budou ponechány v rezervě z krabic pro snažší uchopení drátu.350+rez10=360m_x000d_
</t>
  </si>
  <si>
    <t>-116295926</t>
  </si>
  <si>
    <t>285</t>
  </si>
  <si>
    <t>M22-1-14</t>
  </si>
  <si>
    <t xml:space="preserve">Krabice elektroinstalační protahovací z PE vč.zasekání_x000d_
Krabice osazeny v rozích pro snažši zatažení kabeláže do PVC trubek v úsecích po 8 m. 350:8=44 ks_x000d_
</t>
  </si>
  <si>
    <t>1441564937</t>
  </si>
  <si>
    <t>286</t>
  </si>
  <si>
    <t>M22-1-15</t>
  </si>
  <si>
    <t xml:space="preserve">Krabice rozvodná_x000d_
Propojení sběrnice u koncentrátorů 1 ks + klávesnice 1 ks = 2 ks_x000d_
</t>
  </si>
  <si>
    <t>720083086</t>
  </si>
  <si>
    <t>287</t>
  </si>
  <si>
    <t>M22-1-16</t>
  </si>
  <si>
    <t xml:space="preserve">Svorkovnice, šrouby, hmoždinky,drobný mat._x000d_
Pomocný instalační materiál = 1 kpl_x000d_
</t>
  </si>
  <si>
    <t>155269609</t>
  </si>
  <si>
    <t>M22-5-1</t>
  </si>
  <si>
    <t>Elektrická zabezpečovací signalizace - montáž</t>
  </si>
  <si>
    <t>288</t>
  </si>
  <si>
    <t>22 071 1103</t>
  </si>
  <si>
    <t xml:space="preserve">Deska ústředny, 8-32 zón - D, rozšiřitelné expandéry nebo klávesnicovými zónami včetně zdroje a záložního akumulátoru_x000d_
pro jednu ústřednu = 1 ks - instalována v chodbě 128 v rozvaděči NN_x000d_
</t>
  </si>
  <si>
    <t>-1408580076</t>
  </si>
  <si>
    <t>289</t>
  </si>
  <si>
    <t>22 071 1115</t>
  </si>
  <si>
    <t xml:space="preserve">GSM komunikátor + SIM karta vč. antény, zapojení, zprovoznění_x000d_
pro jednu ústřednu = 1 ks_x000d_
</t>
  </si>
  <si>
    <t>156735161</t>
  </si>
  <si>
    <t>290</t>
  </si>
  <si>
    <t>22 071 1113</t>
  </si>
  <si>
    <t>-1584085011</t>
  </si>
  <si>
    <t>291</t>
  </si>
  <si>
    <t>M22-1-17</t>
  </si>
  <si>
    <t>-459278879</t>
  </si>
  <si>
    <t>292</t>
  </si>
  <si>
    <t>22 071 1111</t>
  </si>
  <si>
    <t>609155685</t>
  </si>
  <si>
    <t>293</t>
  </si>
  <si>
    <t>22 071 1112</t>
  </si>
  <si>
    <t xml:space="preserve">Koncentrátor 8 vstupů/4x výstup včetně montážní krabice_x000d_
Sběrnice č.1 - 1ks = 1 ks _x000d_
</t>
  </si>
  <si>
    <t>-1173388735</t>
  </si>
  <si>
    <t>294</t>
  </si>
  <si>
    <t>22 071 1304</t>
  </si>
  <si>
    <t>1410939727</t>
  </si>
  <si>
    <t>295</t>
  </si>
  <si>
    <t>22 071 1403</t>
  </si>
  <si>
    <t>634072299</t>
  </si>
  <si>
    <t>296</t>
  </si>
  <si>
    <t>22 071 1401</t>
  </si>
  <si>
    <t>Siréna EZS pro vnitřní použití s blikačem zálohovaná + záložní akumulátor_x000d_
umístěna u šatny uklízečky = 1 ks</t>
  </si>
  <si>
    <t>1183346352</t>
  </si>
  <si>
    <t>297</t>
  </si>
  <si>
    <t>22 028 0010</t>
  </si>
  <si>
    <t xml:space="preserve">Kabel k magnetickým kontaktům 4x0,22_x000d_
Sběrnice č.1 - 300 m_x000d_
</t>
  </si>
  <si>
    <t>425540040</t>
  </si>
  <si>
    <t>298</t>
  </si>
  <si>
    <t>22 026 0011</t>
  </si>
  <si>
    <t xml:space="preserve">Kabel sběrnice EZS 2x2x0,8 twistovaný + 2x1,5 napájecí_x000d_
Sběrnice č.1 - 50 m_x000d_
</t>
  </si>
  <si>
    <t>-1986377303</t>
  </si>
  <si>
    <t>299</t>
  </si>
  <si>
    <t>22 026 0531</t>
  </si>
  <si>
    <t>950331453</t>
  </si>
  <si>
    <t>300</t>
  </si>
  <si>
    <t>22 026 1662</t>
  </si>
  <si>
    <t xml:space="preserve">Drážka pro trubku 16 včetně začištění_x000d_
Drážka pro trubku ve zdi - svody od podhledu k MK a LCD a ústředně - 8x3m = 24m_x000d_
</t>
  </si>
  <si>
    <t>-1232606868</t>
  </si>
  <si>
    <t>301</t>
  </si>
  <si>
    <t>22 027 0301</t>
  </si>
  <si>
    <t>1851332364</t>
  </si>
  <si>
    <t>302</t>
  </si>
  <si>
    <t>22 026 0003</t>
  </si>
  <si>
    <t>-439931324</t>
  </si>
  <si>
    <t>303</t>
  </si>
  <si>
    <t>22 026 0004</t>
  </si>
  <si>
    <t>-183717205</t>
  </si>
  <si>
    <t>304</t>
  </si>
  <si>
    <t>M22-1-18</t>
  </si>
  <si>
    <t>1768826846</t>
  </si>
  <si>
    <t>305</t>
  </si>
  <si>
    <t>M22-1-19</t>
  </si>
  <si>
    <t xml:space="preserve">Oživení, uvedení do provozu_x000d_
Zapojení komponentů v rozvaděči, odzkoušení, proměření, zkušební provoz, předání zákazníkovi_x000d_
</t>
  </si>
  <si>
    <t>806022845</t>
  </si>
  <si>
    <t>306</t>
  </si>
  <si>
    <t>M22-1-20</t>
  </si>
  <si>
    <t xml:space="preserve">Zaškolení obsluhy_x000d_
Proškolení obsluhy, předvední obsluhy_x000d_
</t>
  </si>
  <si>
    <t>-618879185</t>
  </si>
  <si>
    <t>307</t>
  </si>
  <si>
    <t>M22-1-21</t>
  </si>
  <si>
    <t xml:space="preserve">Výchozí revize elektro_x000d_
Revize elektro dle platných ČSN v rozsahu dodávky slaboproudu, vyhotovení protokolu, předání zákazníkovi = 1 kpl_x000d_
</t>
  </si>
  <si>
    <t>1212723475</t>
  </si>
  <si>
    <t>308</t>
  </si>
  <si>
    <t>M22-1-22</t>
  </si>
  <si>
    <t xml:space="preserve">Dokumentace skutečného stavu_x000d_
Zpracování dokumentace skutečného stavu 4x papírová podoba + 1x digitální forma, předání zákazníkovi_x000d_
</t>
  </si>
  <si>
    <t>-2102431513</t>
  </si>
  <si>
    <t>309</t>
  </si>
  <si>
    <t>M22-1-23</t>
  </si>
  <si>
    <t>Digitální hodiny s akumulátorem dod.mont.</t>
  </si>
  <si>
    <t>-1102618483</t>
  </si>
  <si>
    <t>310</t>
  </si>
  <si>
    <t>M22-1-24</t>
  </si>
  <si>
    <t>úprava rozvodů strukturované kabeláže, proměření, prozvonění kabelů, certifikace sítě</t>
  </si>
  <si>
    <t>105208464</t>
  </si>
  <si>
    <t>M24</t>
  </si>
  <si>
    <t xml:space="preserve">Vzduchotechnika </t>
  </si>
  <si>
    <t>M24-1</t>
  </si>
  <si>
    <t>Šatny 102-104</t>
  </si>
  <si>
    <t>311</t>
  </si>
  <si>
    <t>1.led</t>
  </si>
  <si>
    <t xml:space="preserve">Bloková typová jednotka venkovní provedení se stříškou a rekuperací tepla pro přívod a odvod ve složení: filtry M5 a F7, ZZT křížový deskový výměník s obtokem, elektrický ohřívač ventilátory s EC motory včetně typového regulačního systému (rozvaděč v krytí IP65, prokabelovaného z výroby) _x000d_
(složení a parametry dle techniky v příloze č.4 TPZ a tab.č.2 v TZ)_x000d_
</t>
  </si>
  <si>
    <t>2030617802</t>
  </si>
  <si>
    <t>312</t>
  </si>
  <si>
    <t>1.1a</t>
  </si>
  <si>
    <t>Pružná manžeta D=250mm</t>
  </si>
  <si>
    <t>ks</t>
  </si>
  <si>
    <t>-1757469996</t>
  </si>
  <si>
    <t>313</t>
  </si>
  <si>
    <t>1.1b</t>
  </si>
  <si>
    <t xml:space="preserve">Sifon podtlakový, vyhřívaný </t>
  </si>
  <si>
    <t>466658149</t>
  </si>
  <si>
    <t>314</t>
  </si>
  <si>
    <t>1.1c</t>
  </si>
  <si>
    <t>ModBUS převodník bez boxu</t>
  </si>
  <si>
    <t>-1269894373</t>
  </si>
  <si>
    <t>315</t>
  </si>
  <si>
    <t>1.1d</t>
  </si>
  <si>
    <t>ModBUS kabel</t>
  </si>
  <si>
    <t>-558263838</t>
  </si>
  <si>
    <t>316</t>
  </si>
  <si>
    <t>1.1e</t>
  </si>
  <si>
    <t xml:space="preserve">Kouřové čidlo do vzduch. potrubí </t>
  </si>
  <si>
    <t>-1487136657</t>
  </si>
  <si>
    <t>317</t>
  </si>
  <si>
    <t>1.1f</t>
  </si>
  <si>
    <t xml:space="preserve">Transformátor pro kouřové čidlo </t>
  </si>
  <si>
    <t>1857885250</t>
  </si>
  <si>
    <t>318</t>
  </si>
  <si>
    <t>1.1g</t>
  </si>
  <si>
    <t xml:space="preserve">Prostorové čidlo relativní vlhkosti </t>
  </si>
  <si>
    <t>549847139</t>
  </si>
  <si>
    <t>319</t>
  </si>
  <si>
    <t>01.II</t>
  </si>
  <si>
    <t xml:space="preserve">Výfukový/nasávací kus D=250mm </t>
  </si>
  <si>
    <t>-1217009434</t>
  </si>
  <si>
    <t>320</t>
  </si>
  <si>
    <t>01.III</t>
  </si>
  <si>
    <t xml:space="preserve">Tlumič hluku kruhový D=200mm </t>
  </si>
  <si>
    <t>-1745849476</t>
  </si>
  <si>
    <t>321</t>
  </si>
  <si>
    <t>01.IV</t>
  </si>
  <si>
    <t xml:space="preserve">Vyústka dvouřadá přívodní 525x75mm do kruhového potrubí, s regulací R1 </t>
  </si>
  <si>
    <t>-1573372461</t>
  </si>
  <si>
    <t>322</t>
  </si>
  <si>
    <t>01.V</t>
  </si>
  <si>
    <t xml:space="preserve">Vyústka jednořadá odvodní 625x75 mm do hranatého potrubí, s regulací R1 </t>
  </si>
  <si>
    <t>-1189827799</t>
  </si>
  <si>
    <t>323</t>
  </si>
  <si>
    <t>01.VI</t>
  </si>
  <si>
    <t>Talířový ventil odvodní kovový D=160mm + mont.kroužek</t>
  </si>
  <si>
    <t>1584303359</t>
  </si>
  <si>
    <t>324</t>
  </si>
  <si>
    <t>01.VII</t>
  </si>
  <si>
    <t xml:space="preserve">Stěnová mřížka 600x100 mm </t>
  </si>
  <si>
    <t>-1167379438</t>
  </si>
  <si>
    <t>325</t>
  </si>
  <si>
    <t>I.30</t>
  </si>
  <si>
    <t xml:space="preserve">Potrubí SPIRO do průměru 200 mm/30% tvar. </t>
  </si>
  <si>
    <t>160517351</t>
  </si>
  <si>
    <t>326</t>
  </si>
  <si>
    <t>I.31</t>
  </si>
  <si>
    <t xml:space="preserve">Potrubí SPIRO do průměru 250 mm/100% tvar. </t>
  </si>
  <si>
    <t>491156974</t>
  </si>
  <si>
    <t>M24-2</t>
  </si>
  <si>
    <t>Šatny 106 - 108</t>
  </si>
  <si>
    <t>327</t>
  </si>
  <si>
    <t>02.I</t>
  </si>
  <si>
    <t xml:space="preserve">Bloková typová jednotka venkovní provedení se stříškou a rekuperací tepla pro přívod a odvod ve složení: filtry M5 a F7, ZZT křížový deskový výměník s obtokem, elektrický ohřívač ventilátory s EC motory včetně typového regulačního systému (rozvaděč v krytí IP65, prokabelovaného z výroby) _x000d_
(složení a parametry dle techniky v příloze č.4 TPZ a tab.č.2 v TZ)_x000d_
_x000d_
</t>
  </si>
  <si>
    <t>-379466898</t>
  </si>
  <si>
    <t>328</t>
  </si>
  <si>
    <t>2.1a</t>
  </si>
  <si>
    <t>-16730572</t>
  </si>
  <si>
    <t>329</t>
  </si>
  <si>
    <t>2.1b</t>
  </si>
  <si>
    <t>107080744</t>
  </si>
  <si>
    <t>330</t>
  </si>
  <si>
    <t>2.1c</t>
  </si>
  <si>
    <t>1385199943</t>
  </si>
  <si>
    <t>331</t>
  </si>
  <si>
    <t>2.1d</t>
  </si>
  <si>
    <t>-2033770916</t>
  </si>
  <si>
    <t>332</t>
  </si>
  <si>
    <t>2.1e</t>
  </si>
  <si>
    <t>-1489260028</t>
  </si>
  <si>
    <t>333</t>
  </si>
  <si>
    <t>2.1f</t>
  </si>
  <si>
    <t>-1756644326</t>
  </si>
  <si>
    <t>334</t>
  </si>
  <si>
    <t>2.1g</t>
  </si>
  <si>
    <t>-1966118162</t>
  </si>
  <si>
    <t>335</t>
  </si>
  <si>
    <t>02.II</t>
  </si>
  <si>
    <t>-110586581</t>
  </si>
  <si>
    <t>336</t>
  </si>
  <si>
    <t>02.III</t>
  </si>
  <si>
    <t>194499143</t>
  </si>
  <si>
    <t>337</t>
  </si>
  <si>
    <t>02.IV</t>
  </si>
  <si>
    <t>1186866150</t>
  </si>
  <si>
    <t>338</t>
  </si>
  <si>
    <t>02.V</t>
  </si>
  <si>
    <t>1246175536</t>
  </si>
  <si>
    <t>339</t>
  </si>
  <si>
    <t>02.VI</t>
  </si>
  <si>
    <t>2111156940</t>
  </si>
  <si>
    <t>340</t>
  </si>
  <si>
    <t>02.VII</t>
  </si>
  <si>
    <t>-1579599487</t>
  </si>
  <si>
    <t>341</t>
  </si>
  <si>
    <t>II.30</t>
  </si>
  <si>
    <t>1868560787</t>
  </si>
  <si>
    <t>342</t>
  </si>
  <si>
    <t>II.31</t>
  </si>
  <si>
    <t>-223711822</t>
  </si>
  <si>
    <t>M24-5</t>
  </si>
  <si>
    <t>Šatny 122 - 124</t>
  </si>
  <si>
    <t>343</t>
  </si>
  <si>
    <t>05.I</t>
  </si>
  <si>
    <t>-1310222728</t>
  </si>
  <si>
    <t>344</t>
  </si>
  <si>
    <t>5.1a</t>
  </si>
  <si>
    <t>-1276066148</t>
  </si>
  <si>
    <t>345</t>
  </si>
  <si>
    <t>5.1b</t>
  </si>
  <si>
    <t>1580417944</t>
  </si>
  <si>
    <t>346</t>
  </si>
  <si>
    <t>5.1c</t>
  </si>
  <si>
    <t>-603905338</t>
  </si>
  <si>
    <t>347</t>
  </si>
  <si>
    <t>5.1d</t>
  </si>
  <si>
    <t>474389226</t>
  </si>
  <si>
    <t>348</t>
  </si>
  <si>
    <t>5.1e</t>
  </si>
  <si>
    <t>238044377</t>
  </si>
  <si>
    <t>349</t>
  </si>
  <si>
    <t>5.1f</t>
  </si>
  <si>
    <t>1068873685</t>
  </si>
  <si>
    <t>350</t>
  </si>
  <si>
    <t>5.1g</t>
  </si>
  <si>
    <t>-1027170231</t>
  </si>
  <si>
    <t>351</t>
  </si>
  <si>
    <t>05.II</t>
  </si>
  <si>
    <t>-789397085</t>
  </si>
  <si>
    <t>352</t>
  </si>
  <si>
    <t>05.III</t>
  </si>
  <si>
    <t>1862805840</t>
  </si>
  <si>
    <t>353</t>
  </si>
  <si>
    <t>05.IV</t>
  </si>
  <si>
    <t>-1315111689</t>
  </si>
  <si>
    <t>354</t>
  </si>
  <si>
    <t>05.V</t>
  </si>
  <si>
    <t>687295307</t>
  </si>
  <si>
    <t>355</t>
  </si>
  <si>
    <t>05.VI</t>
  </si>
  <si>
    <t>-67237442</t>
  </si>
  <si>
    <t>356</t>
  </si>
  <si>
    <t>05.VII</t>
  </si>
  <si>
    <t>1156947344</t>
  </si>
  <si>
    <t>357</t>
  </si>
  <si>
    <t>V.30</t>
  </si>
  <si>
    <t>228812841</t>
  </si>
  <si>
    <t>358</t>
  </si>
  <si>
    <t>V.31</t>
  </si>
  <si>
    <t>-1290307027</t>
  </si>
  <si>
    <t>M24-6</t>
  </si>
  <si>
    <t>Šatny 125 - 127</t>
  </si>
  <si>
    <t>359</t>
  </si>
  <si>
    <t>06.I</t>
  </si>
  <si>
    <t>1879605690</t>
  </si>
  <si>
    <t>360</t>
  </si>
  <si>
    <t>6.1a</t>
  </si>
  <si>
    <t>-1994636485</t>
  </si>
  <si>
    <t>361</t>
  </si>
  <si>
    <t>6.1b</t>
  </si>
  <si>
    <t>-2074668244</t>
  </si>
  <si>
    <t>362</t>
  </si>
  <si>
    <t>6.1c</t>
  </si>
  <si>
    <t>1058543218</t>
  </si>
  <si>
    <t>363</t>
  </si>
  <si>
    <t>6.1d</t>
  </si>
  <si>
    <t>-1144477789</t>
  </si>
  <si>
    <t>364</t>
  </si>
  <si>
    <t>6.1e</t>
  </si>
  <si>
    <t>775819769</t>
  </si>
  <si>
    <t>365</t>
  </si>
  <si>
    <t>6.1f</t>
  </si>
  <si>
    <t>508752240</t>
  </si>
  <si>
    <t>366</t>
  </si>
  <si>
    <t>6.1g</t>
  </si>
  <si>
    <t>-410724819</t>
  </si>
  <si>
    <t>367</t>
  </si>
  <si>
    <t>06.II</t>
  </si>
  <si>
    <t>400926533</t>
  </si>
  <si>
    <t>368</t>
  </si>
  <si>
    <t>06.III</t>
  </si>
  <si>
    <t>-526975065</t>
  </si>
  <si>
    <t>369</t>
  </si>
  <si>
    <t>06.IV</t>
  </si>
  <si>
    <t>-111449917</t>
  </si>
  <si>
    <t>370</t>
  </si>
  <si>
    <t>06.V</t>
  </si>
  <si>
    <t>13758748</t>
  </si>
  <si>
    <t>371</t>
  </si>
  <si>
    <t>06.VI</t>
  </si>
  <si>
    <t>-1470716412</t>
  </si>
  <si>
    <t>372</t>
  </si>
  <si>
    <t>06.VII</t>
  </si>
  <si>
    <t>1573368372</t>
  </si>
  <si>
    <t>373</t>
  </si>
  <si>
    <t>VI.30</t>
  </si>
  <si>
    <t>1881954797</t>
  </si>
  <si>
    <t>374</t>
  </si>
  <si>
    <t>VI.31</t>
  </si>
  <si>
    <t>1204169141</t>
  </si>
  <si>
    <t>M24-7</t>
  </si>
  <si>
    <t>Montážní materiál</t>
  </si>
  <si>
    <t>375</t>
  </si>
  <si>
    <t>Montážní, těsnící a spojovací material</t>
  </si>
  <si>
    <t>140337653</t>
  </si>
  <si>
    <t>M24-8</t>
  </si>
  <si>
    <t>Nátěry</t>
  </si>
  <si>
    <t>376</t>
  </si>
  <si>
    <t>Nátěr potrubí, oplechování a konzol - základ + 1x vrchní na montáži (odstín určí architekt)</t>
  </si>
  <si>
    <t>-616217424</t>
  </si>
  <si>
    <t>M24-9</t>
  </si>
  <si>
    <t>Izolace</t>
  </si>
  <si>
    <t>377</t>
  </si>
  <si>
    <t>M21-9-1</t>
  </si>
  <si>
    <t xml:space="preserve">Tepelná izolace z miner.vlny v Al-fólii 4 cm </t>
  </si>
  <si>
    <t>-1062890568</t>
  </si>
  <si>
    <t>378</t>
  </si>
  <si>
    <t>M21-9-2</t>
  </si>
  <si>
    <t>Tepelná izolace z miner.vlny v Al-fólii 6 cm + oplechování</t>
  </si>
  <si>
    <t>1175771232</t>
  </si>
  <si>
    <t>M24-10</t>
  </si>
  <si>
    <t>Přesuny strojů, zařízení a potrubí, přidružené výkony</t>
  </si>
  <si>
    <t>379</t>
  </si>
  <si>
    <t>M24-10-1</t>
  </si>
  <si>
    <t xml:space="preserve">Přesuny strojů, zařízení </t>
  </si>
  <si>
    <t>1026589483</t>
  </si>
  <si>
    <t>380</t>
  </si>
  <si>
    <t>M24-10-2</t>
  </si>
  <si>
    <t xml:space="preserve">Přesuny potrubí </t>
  </si>
  <si>
    <t>-99479280</t>
  </si>
  <si>
    <t>381</t>
  </si>
  <si>
    <t>M24-10-3</t>
  </si>
  <si>
    <t>Podíl přidružených výkonů (1,6 % z ceny montáže)</t>
  </si>
  <si>
    <t>-1203398688</t>
  </si>
  <si>
    <t>M24-11</t>
  </si>
  <si>
    <t>Komplexní zkoušky, zaregulování a obsluha</t>
  </si>
  <si>
    <t>382</t>
  </si>
  <si>
    <t>M24-11-1</t>
  </si>
  <si>
    <t>Komplexní vyzkoušení</t>
  </si>
  <si>
    <t>-274173506</t>
  </si>
  <si>
    <t>383</t>
  </si>
  <si>
    <t>M24-11-2</t>
  </si>
  <si>
    <t>Zaregulování zařízení</t>
  </si>
  <si>
    <t>193847956</t>
  </si>
  <si>
    <t>384</t>
  </si>
  <si>
    <t>M24-11-3</t>
  </si>
  <si>
    <t>Zaškolení obsluhy</t>
  </si>
  <si>
    <t>-860105622</t>
  </si>
  <si>
    <t>02 - Vedlejší a ostatní náklady</t>
  </si>
  <si>
    <t>VRN - Vedlejší rozpočtové náklady</t>
  </si>
  <si>
    <t>VRN</t>
  </si>
  <si>
    <t>Vedlejší rozpočtové náklady</t>
  </si>
  <si>
    <t>011002000</t>
  </si>
  <si>
    <t xml:space="preserve">Průzkumné práce, revize nutné k předání stavby_x000d_
</t>
  </si>
  <si>
    <t>Kč</t>
  </si>
  <si>
    <t>1574349155</t>
  </si>
  <si>
    <t>030001000</t>
  </si>
  <si>
    <t>Zařízení staveniště ,vč.provozních vlivů související s etapizací stavby a provozu objektu</t>
  </si>
  <si>
    <t>1845546522</t>
  </si>
  <si>
    <t>042503000</t>
  </si>
  <si>
    <t>Inženýrská činnost posudky plán BOZP na staveništi_x000d_
- zřízení cedulí BOZP - dle požadavků koordinátora stavby</t>
  </si>
  <si>
    <t>-1016378032</t>
  </si>
  <si>
    <t>045002000</t>
  </si>
  <si>
    <t>Hlavní tituly průvodních činností a nákladů inženýrská činnost kompletační a koordinační činnost</t>
  </si>
  <si>
    <t>937568594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</si>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</sst>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4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3" fillId="0" borderId="0" xfId="0" applyNumberFormat="1" applyFont="1" applyAlignment="1" applyProtection="1"/>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5" t="s">
        <v>0</v>
      </c>
      <c r="AZ1" s="15" t="s">
        <v>1</v>
      </c>
      <c r="BA1" s="15" t="s">
        <v>2</v>
      </c>
      <c r="BB1" s="15" t="s">
        <v>3</v>
      </c>
      <c r="BT1" s="15" t="s">
        <v>4</v>
      </c>
      <c r="BU1" s="15" t="s">
        <v>4</v>
      </c>
      <c r="BV1" s="15" t="s">
        <v>5</v>
      </c>
    </row>
    <row r="2" ht="36.96" customHeight="1">
      <c r="AR2"/>
      <c r="BS2" s="16" t="s">
        <v>6</v>
      </c>
      <c r="BT2" s="16" t="s">
        <v>7</v>
      </c>
    </row>
    <row r="3"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19</v>
      </c>
      <c r="AO7" s="21"/>
      <c r="AP7" s="21"/>
      <c r="AQ7" s="21"/>
      <c r="AR7" s="19"/>
      <c r="BE7" s="30"/>
      <c r="BS7" s="16" t="s">
        <v>6</v>
      </c>
    </row>
    <row r="8"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27</v>
      </c>
      <c r="AO10" s="21"/>
      <c r="AP10" s="21"/>
      <c r="AQ10" s="21"/>
      <c r="AR10" s="19"/>
      <c r="BE10" s="30"/>
      <c r="BS10" s="16" t="s">
        <v>6</v>
      </c>
    </row>
    <row r="11" ht="18.48" customHeight="1">
      <c r="B11" s="20"/>
      <c r="C11" s="21"/>
      <c r="D11" s="21"/>
      <c r="E11" s="26" t="s">
        <v>28</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29</v>
      </c>
      <c r="AL11" s="21"/>
      <c r="AM11" s="21"/>
      <c r="AN11" s="26" t="s">
        <v>19</v>
      </c>
      <c r="AO11" s="21"/>
      <c r="AP11" s="21"/>
      <c r="AQ11" s="21"/>
      <c r="AR11" s="19"/>
      <c r="BE11" s="30"/>
      <c r="BS11" s="16" t="s">
        <v>6</v>
      </c>
    </row>
    <row r="12"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ht="12" customHeight="1">
      <c r="B13" s="20"/>
      <c r="C13" s="21"/>
      <c r="D13" s="31" t="s">
        <v>30</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31</v>
      </c>
      <c r="AO13" s="21"/>
      <c r="AP13" s="21"/>
      <c r="AQ13" s="21"/>
      <c r="AR13" s="19"/>
      <c r="BE13" s="30"/>
      <c r="BS13" s="16" t="s">
        <v>6</v>
      </c>
    </row>
    <row r="14">
      <c r="B14" s="20"/>
      <c r="C14" s="21"/>
      <c r="D14" s="21"/>
      <c r="E14" s="33" t="s">
        <v>31</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29</v>
      </c>
      <c r="AL14" s="21"/>
      <c r="AM14" s="21"/>
      <c r="AN14" s="33" t="s">
        <v>31</v>
      </c>
      <c r="AO14" s="21"/>
      <c r="AP14" s="21"/>
      <c r="AQ14" s="21"/>
      <c r="AR14" s="19"/>
      <c r="BE14" s="30"/>
      <c r="BS14" s="16" t="s">
        <v>6</v>
      </c>
    </row>
    <row r="15"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ht="12" customHeight="1">
      <c r="B16" s="20"/>
      <c r="C16" s="21"/>
      <c r="D16" s="31" t="s">
        <v>32</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33</v>
      </c>
      <c r="AO16" s="21"/>
      <c r="AP16" s="21"/>
      <c r="AQ16" s="21"/>
      <c r="AR16" s="19"/>
      <c r="BE16" s="30"/>
      <c r="BS16" s="16" t="s">
        <v>4</v>
      </c>
    </row>
    <row r="17" ht="18.48" customHeight="1">
      <c r="B17" s="20"/>
      <c r="C17" s="21"/>
      <c r="D17" s="21"/>
      <c r="E17" s="26" t="s">
        <v>34</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29</v>
      </c>
      <c r="AL17" s="21"/>
      <c r="AM17" s="21"/>
      <c r="AN17" s="26" t="s">
        <v>35</v>
      </c>
      <c r="AO17" s="21"/>
      <c r="AP17" s="21"/>
      <c r="AQ17" s="21"/>
      <c r="AR17" s="19"/>
      <c r="BE17" s="30"/>
      <c r="BS17" s="16" t="s">
        <v>36</v>
      </c>
    </row>
    <row r="18"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ht="12" customHeight="1">
      <c r="B19" s="20"/>
      <c r="C19" s="21"/>
      <c r="D19" s="31" t="s">
        <v>37</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38</v>
      </c>
      <c r="AO19" s="21"/>
      <c r="AP19" s="21"/>
      <c r="AQ19" s="21"/>
      <c r="AR19" s="19"/>
      <c r="BE19" s="30"/>
      <c r="BS19" s="16" t="s">
        <v>6</v>
      </c>
    </row>
    <row r="20" ht="18.48" customHeight="1">
      <c r="B20" s="20"/>
      <c r="C20" s="21"/>
      <c r="D20" s="21"/>
      <c r="E20" s="26" t="s">
        <v>39</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29</v>
      </c>
      <c r="AL20" s="21"/>
      <c r="AM20" s="21"/>
      <c r="AN20" s="26" t="s">
        <v>40</v>
      </c>
      <c r="AO20" s="21"/>
      <c r="AP20" s="21"/>
      <c r="AQ20" s="21"/>
      <c r="AR20" s="19"/>
      <c r="BE20" s="30"/>
      <c r="BS20" s="16" t="s">
        <v>4</v>
      </c>
    </row>
    <row r="2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ht="12" customHeight="1">
      <c r="B22" s="20"/>
      <c r="C22" s="21"/>
      <c r="D22" s="31" t="s">
        <v>41</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ht="51" customHeight="1">
      <c r="B23" s="20"/>
      <c r="C23" s="21"/>
      <c r="D23" s="21"/>
      <c r="E23" s="35" t="s">
        <v>42</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1" customFormat="1" ht="25.92" customHeight="1">
      <c r="B26" s="37"/>
      <c r="C26" s="38"/>
      <c r="D26" s="39" t="s">
        <v>43</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ROUND(AG54,2)</f>
        <v>0</v>
      </c>
      <c r="AL26" s="40"/>
      <c r="AM26" s="40"/>
      <c r="AN26" s="40"/>
      <c r="AO26" s="40"/>
      <c r="AP26" s="38"/>
      <c r="AQ26" s="38"/>
      <c r="AR26" s="42"/>
      <c r="BE26" s="30"/>
    </row>
    <row r="27" s="1" customFormat="1" ht="6.96" customHeight="1">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2"/>
      <c r="BE27" s="30"/>
    </row>
    <row r="28" s="1" customFormat="1">
      <c r="B28" s="37"/>
      <c r="C28" s="38"/>
      <c r="D28" s="38"/>
      <c r="E28" s="38"/>
      <c r="F28" s="38"/>
      <c r="G28" s="38"/>
      <c r="H28" s="38"/>
      <c r="I28" s="38"/>
      <c r="J28" s="38"/>
      <c r="K28" s="38"/>
      <c r="L28" s="43" t="s">
        <v>44</v>
      </c>
      <c r="M28" s="43"/>
      <c r="N28" s="43"/>
      <c r="O28" s="43"/>
      <c r="P28" s="43"/>
      <c r="Q28" s="38"/>
      <c r="R28" s="38"/>
      <c r="S28" s="38"/>
      <c r="T28" s="38"/>
      <c r="U28" s="38"/>
      <c r="V28" s="38"/>
      <c r="W28" s="43" t="s">
        <v>45</v>
      </c>
      <c r="X28" s="43"/>
      <c r="Y28" s="43"/>
      <c r="Z28" s="43"/>
      <c r="AA28" s="43"/>
      <c r="AB28" s="43"/>
      <c r="AC28" s="43"/>
      <c r="AD28" s="43"/>
      <c r="AE28" s="43"/>
      <c r="AF28" s="38"/>
      <c r="AG28" s="38"/>
      <c r="AH28" s="38"/>
      <c r="AI28" s="38"/>
      <c r="AJ28" s="38"/>
      <c r="AK28" s="43" t="s">
        <v>46</v>
      </c>
      <c r="AL28" s="43"/>
      <c r="AM28" s="43"/>
      <c r="AN28" s="43"/>
      <c r="AO28" s="43"/>
      <c r="AP28" s="38"/>
      <c r="AQ28" s="38"/>
      <c r="AR28" s="42"/>
      <c r="BE28" s="30"/>
    </row>
    <row r="29" s="2" customFormat="1" ht="14.4" customHeight="1">
      <c r="B29" s="44"/>
      <c r="C29" s="45"/>
      <c r="D29" s="31" t="s">
        <v>47</v>
      </c>
      <c r="E29" s="45"/>
      <c r="F29" s="31" t="s">
        <v>48</v>
      </c>
      <c r="G29" s="45"/>
      <c r="H29" s="45"/>
      <c r="I29" s="45"/>
      <c r="J29" s="45"/>
      <c r="K29" s="45"/>
      <c r="L29" s="46">
        <v>0.20999999999999999</v>
      </c>
      <c r="M29" s="45"/>
      <c r="N29" s="45"/>
      <c r="O29" s="45"/>
      <c r="P29" s="45"/>
      <c r="Q29" s="45"/>
      <c r="R29" s="45"/>
      <c r="S29" s="45"/>
      <c r="T29" s="45"/>
      <c r="U29" s="45"/>
      <c r="V29" s="45"/>
      <c r="W29" s="47">
        <f>ROUND(AZ54, 2)</f>
        <v>0</v>
      </c>
      <c r="X29" s="45"/>
      <c r="Y29" s="45"/>
      <c r="Z29" s="45"/>
      <c r="AA29" s="45"/>
      <c r="AB29" s="45"/>
      <c r="AC29" s="45"/>
      <c r="AD29" s="45"/>
      <c r="AE29" s="45"/>
      <c r="AF29" s="45"/>
      <c r="AG29" s="45"/>
      <c r="AH29" s="45"/>
      <c r="AI29" s="45"/>
      <c r="AJ29" s="45"/>
      <c r="AK29" s="47">
        <f>ROUND(AV54, 2)</f>
        <v>0</v>
      </c>
      <c r="AL29" s="45"/>
      <c r="AM29" s="45"/>
      <c r="AN29" s="45"/>
      <c r="AO29" s="45"/>
      <c r="AP29" s="45"/>
      <c r="AQ29" s="45"/>
      <c r="AR29" s="48"/>
      <c r="BE29" s="49"/>
    </row>
    <row r="30" s="2" customFormat="1" ht="14.4" customHeight="1">
      <c r="B30" s="44"/>
      <c r="C30" s="45"/>
      <c r="D30" s="45"/>
      <c r="E30" s="45"/>
      <c r="F30" s="31" t="s">
        <v>49</v>
      </c>
      <c r="G30" s="45"/>
      <c r="H30" s="45"/>
      <c r="I30" s="45"/>
      <c r="J30" s="45"/>
      <c r="K30" s="45"/>
      <c r="L30" s="46">
        <v>0.14999999999999999</v>
      </c>
      <c r="M30" s="45"/>
      <c r="N30" s="45"/>
      <c r="O30" s="45"/>
      <c r="P30" s="45"/>
      <c r="Q30" s="45"/>
      <c r="R30" s="45"/>
      <c r="S30" s="45"/>
      <c r="T30" s="45"/>
      <c r="U30" s="45"/>
      <c r="V30" s="45"/>
      <c r="W30" s="47">
        <f>ROUND(BA54, 2)</f>
        <v>0</v>
      </c>
      <c r="X30" s="45"/>
      <c r="Y30" s="45"/>
      <c r="Z30" s="45"/>
      <c r="AA30" s="45"/>
      <c r="AB30" s="45"/>
      <c r="AC30" s="45"/>
      <c r="AD30" s="45"/>
      <c r="AE30" s="45"/>
      <c r="AF30" s="45"/>
      <c r="AG30" s="45"/>
      <c r="AH30" s="45"/>
      <c r="AI30" s="45"/>
      <c r="AJ30" s="45"/>
      <c r="AK30" s="47">
        <f>ROUND(AW54, 2)</f>
        <v>0</v>
      </c>
      <c r="AL30" s="45"/>
      <c r="AM30" s="45"/>
      <c r="AN30" s="45"/>
      <c r="AO30" s="45"/>
      <c r="AP30" s="45"/>
      <c r="AQ30" s="45"/>
      <c r="AR30" s="48"/>
      <c r="BE30" s="49"/>
    </row>
    <row r="31" hidden="1" s="2" customFormat="1" ht="14.4" customHeight="1">
      <c r="B31" s="44"/>
      <c r="C31" s="45"/>
      <c r="D31" s="45"/>
      <c r="E31" s="45"/>
      <c r="F31" s="31" t="s">
        <v>50</v>
      </c>
      <c r="G31" s="45"/>
      <c r="H31" s="45"/>
      <c r="I31" s="45"/>
      <c r="J31" s="45"/>
      <c r="K31" s="45"/>
      <c r="L31" s="46">
        <v>0.20999999999999999</v>
      </c>
      <c r="M31" s="45"/>
      <c r="N31" s="45"/>
      <c r="O31" s="45"/>
      <c r="P31" s="45"/>
      <c r="Q31" s="45"/>
      <c r="R31" s="45"/>
      <c r="S31" s="45"/>
      <c r="T31" s="45"/>
      <c r="U31" s="45"/>
      <c r="V31" s="45"/>
      <c r="W31" s="47">
        <f>ROUND(BB54, 2)</f>
        <v>0</v>
      </c>
      <c r="X31" s="45"/>
      <c r="Y31" s="45"/>
      <c r="Z31" s="45"/>
      <c r="AA31" s="45"/>
      <c r="AB31" s="45"/>
      <c r="AC31" s="45"/>
      <c r="AD31" s="45"/>
      <c r="AE31" s="45"/>
      <c r="AF31" s="45"/>
      <c r="AG31" s="45"/>
      <c r="AH31" s="45"/>
      <c r="AI31" s="45"/>
      <c r="AJ31" s="45"/>
      <c r="AK31" s="47">
        <v>0</v>
      </c>
      <c r="AL31" s="45"/>
      <c r="AM31" s="45"/>
      <c r="AN31" s="45"/>
      <c r="AO31" s="45"/>
      <c r="AP31" s="45"/>
      <c r="AQ31" s="45"/>
      <c r="AR31" s="48"/>
      <c r="BE31" s="49"/>
    </row>
    <row r="32" hidden="1" s="2" customFormat="1" ht="14.4" customHeight="1">
      <c r="B32" s="44"/>
      <c r="C32" s="45"/>
      <c r="D32" s="45"/>
      <c r="E32" s="45"/>
      <c r="F32" s="31" t="s">
        <v>51</v>
      </c>
      <c r="G32" s="45"/>
      <c r="H32" s="45"/>
      <c r="I32" s="45"/>
      <c r="J32" s="45"/>
      <c r="K32" s="45"/>
      <c r="L32" s="46">
        <v>0.14999999999999999</v>
      </c>
      <c r="M32" s="45"/>
      <c r="N32" s="45"/>
      <c r="O32" s="45"/>
      <c r="P32" s="45"/>
      <c r="Q32" s="45"/>
      <c r="R32" s="45"/>
      <c r="S32" s="45"/>
      <c r="T32" s="45"/>
      <c r="U32" s="45"/>
      <c r="V32" s="45"/>
      <c r="W32" s="47">
        <f>ROUND(BC54, 2)</f>
        <v>0</v>
      </c>
      <c r="X32" s="45"/>
      <c r="Y32" s="45"/>
      <c r="Z32" s="45"/>
      <c r="AA32" s="45"/>
      <c r="AB32" s="45"/>
      <c r="AC32" s="45"/>
      <c r="AD32" s="45"/>
      <c r="AE32" s="45"/>
      <c r="AF32" s="45"/>
      <c r="AG32" s="45"/>
      <c r="AH32" s="45"/>
      <c r="AI32" s="45"/>
      <c r="AJ32" s="45"/>
      <c r="AK32" s="47">
        <v>0</v>
      </c>
      <c r="AL32" s="45"/>
      <c r="AM32" s="45"/>
      <c r="AN32" s="45"/>
      <c r="AO32" s="45"/>
      <c r="AP32" s="45"/>
      <c r="AQ32" s="45"/>
      <c r="AR32" s="48"/>
      <c r="BE32" s="49"/>
    </row>
    <row r="33" hidden="1" s="2" customFormat="1" ht="14.4" customHeight="1">
      <c r="B33" s="44"/>
      <c r="C33" s="45"/>
      <c r="D33" s="45"/>
      <c r="E33" s="45"/>
      <c r="F33" s="31" t="s">
        <v>52</v>
      </c>
      <c r="G33" s="45"/>
      <c r="H33" s="45"/>
      <c r="I33" s="45"/>
      <c r="J33" s="45"/>
      <c r="K33" s="45"/>
      <c r="L33" s="46">
        <v>0</v>
      </c>
      <c r="M33" s="45"/>
      <c r="N33" s="45"/>
      <c r="O33" s="45"/>
      <c r="P33" s="45"/>
      <c r="Q33" s="45"/>
      <c r="R33" s="45"/>
      <c r="S33" s="45"/>
      <c r="T33" s="45"/>
      <c r="U33" s="45"/>
      <c r="V33" s="45"/>
      <c r="W33" s="47">
        <f>ROUND(BD54, 2)</f>
        <v>0</v>
      </c>
      <c r="X33" s="45"/>
      <c r="Y33" s="45"/>
      <c r="Z33" s="45"/>
      <c r="AA33" s="45"/>
      <c r="AB33" s="45"/>
      <c r="AC33" s="45"/>
      <c r="AD33" s="45"/>
      <c r="AE33" s="45"/>
      <c r="AF33" s="45"/>
      <c r="AG33" s="45"/>
      <c r="AH33" s="45"/>
      <c r="AI33" s="45"/>
      <c r="AJ33" s="45"/>
      <c r="AK33" s="47">
        <v>0</v>
      </c>
      <c r="AL33" s="45"/>
      <c r="AM33" s="45"/>
      <c r="AN33" s="45"/>
      <c r="AO33" s="45"/>
      <c r="AP33" s="45"/>
      <c r="AQ33" s="45"/>
      <c r="AR33" s="48"/>
    </row>
    <row r="34" s="1" customFormat="1" ht="6.96" customHeight="1">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2"/>
    </row>
    <row r="35" s="1" customFormat="1" ht="25.92" customHeight="1">
      <c r="B35" s="37"/>
      <c r="C35" s="50"/>
      <c r="D35" s="51" t="s">
        <v>53</v>
      </c>
      <c r="E35" s="52"/>
      <c r="F35" s="52"/>
      <c r="G35" s="52"/>
      <c r="H35" s="52"/>
      <c r="I35" s="52"/>
      <c r="J35" s="52"/>
      <c r="K35" s="52"/>
      <c r="L35" s="52"/>
      <c r="M35" s="52"/>
      <c r="N35" s="52"/>
      <c r="O35" s="52"/>
      <c r="P35" s="52"/>
      <c r="Q35" s="52"/>
      <c r="R35" s="52"/>
      <c r="S35" s="52"/>
      <c r="T35" s="53" t="s">
        <v>54</v>
      </c>
      <c r="U35" s="52"/>
      <c r="V35" s="52"/>
      <c r="W35" s="52"/>
      <c r="X35" s="54" t="s">
        <v>55</v>
      </c>
      <c r="Y35" s="52"/>
      <c r="Z35" s="52"/>
      <c r="AA35" s="52"/>
      <c r="AB35" s="52"/>
      <c r="AC35" s="52"/>
      <c r="AD35" s="52"/>
      <c r="AE35" s="52"/>
      <c r="AF35" s="52"/>
      <c r="AG35" s="52"/>
      <c r="AH35" s="52"/>
      <c r="AI35" s="52"/>
      <c r="AJ35" s="52"/>
      <c r="AK35" s="55">
        <f>SUM(AK26:AK33)</f>
        <v>0</v>
      </c>
      <c r="AL35" s="52"/>
      <c r="AM35" s="52"/>
      <c r="AN35" s="52"/>
      <c r="AO35" s="56"/>
      <c r="AP35" s="50"/>
      <c r="AQ35" s="50"/>
      <c r="AR35" s="42"/>
    </row>
    <row r="36" s="1" customFormat="1" ht="6.96"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2"/>
    </row>
    <row r="37" s="1" customFormat="1" ht="6.96" customHeight="1">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2"/>
    </row>
    <row r="41" s="1" customFormat="1" ht="6.96" customHeight="1">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2"/>
    </row>
    <row r="42" s="1" customFormat="1" ht="24.96" customHeight="1">
      <c r="B42" s="37"/>
      <c r="C42" s="22" t="s">
        <v>56</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2"/>
    </row>
    <row r="43" s="1" customFormat="1" ht="6.96" customHeight="1">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2"/>
    </row>
    <row r="44" s="3" customFormat="1" ht="12" customHeight="1">
      <c r="B44" s="61"/>
      <c r="C44" s="31" t="s">
        <v>13</v>
      </c>
      <c r="D44" s="62"/>
      <c r="E44" s="62"/>
      <c r="F44" s="62"/>
      <c r="G44" s="62"/>
      <c r="H44" s="62"/>
      <c r="I44" s="62"/>
      <c r="J44" s="62"/>
      <c r="K44" s="62"/>
      <c r="L44" s="62" t="str">
        <f>K5</f>
        <v>Be0010022019</v>
      </c>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3"/>
    </row>
    <row r="45" s="4" customFormat="1" ht="36.96" customHeight="1">
      <c r="B45" s="64"/>
      <c r="C45" s="65" t="s">
        <v>16</v>
      </c>
      <c r="D45" s="66"/>
      <c r="E45" s="66"/>
      <c r="F45" s="66"/>
      <c r="G45" s="66"/>
      <c r="H45" s="66"/>
      <c r="I45" s="66"/>
      <c r="J45" s="66"/>
      <c r="K45" s="66"/>
      <c r="L45" s="67" t="str">
        <f>K6</f>
        <v>SOUE Plzeň - rekonstrukce soc.zařízení tělocvičen,vč.rozvodů a instalací - 2.etapa</v>
      </c>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8"/>
    </row>
    <row r="46" s="1" customFormat="1" ht="6.96" customHeight="1">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2"/>
    </row>
    <row r="47" s="1" customFormat="1" ht="12" customHeight="1">
      <c r="B47" s="37"/>
      <c r="C47" s="31" t="s">
        <v>21</v>
      </c>
      <c r="D47" s="38"/>
      <c r="E47" s="38"/>
      <c r="F47" s="38"/>
      <c r="G47" s="38"/>
      <c r="H47" s="38"/>
      <c r="I47" s="38"/>
      <c r="J47" s="38"/>
      <c r="K47" s="38"/>
      <c r="L47" s="69" t="str">
        <f>IF(K8="","",K8)</f>
        <v>pavilon č.13,č.p. 678/č,o,40,Vejprnická</v>
      </c>
      <c r="M47" s="38"/>
      <c r="N47" s="38"/>
      <c r="O47" s="38"/>
      <c r="P47" s="38"/>
      <c r="Q47" s="38"/>
      <c r="R47" s="38"/>
      <c r="S47" s="38"/>
      <c r="T47" s="38"/>
      <c r="U47" s="38"/>
      <c r="V47" s="38"/>
      <c r="W47" s="38"/>
      <c r="X47" s="38"/>
      <c r="Y47" s="38"/>
      <c r="Z47" s="38"/>
      <c r="AA47" s="38"/>
      <c r="AB47" s="38"/>
      <c r="AC47" s="38"/>
      <c r="AD47" s="38"/>
      <c r="AE47" s="38"/>
      <c r="AF47" s="38"/>
      <c r="AG47" s="38"/>
      <c r="AH47" s="38"/>
      <c r="AI47" s="31" t="s">
        <v>23</v>
      </c>
      <c r="AJ47" s="38"/>
      <c r="AK47" s="38"/>
      <c r="AL47" s="38"/>
      <c r="AM47" s="70" t="str">
        <f>IF(AN8= "","",AN8)</f>
        <v>21. 2. 2019</v>
      </c>
      <c r="AN47" s="70"/>
      <c r="AO47" s="38"/>
      <c r="AP47" s="38"/>
      <c r="AQ47" s="38"/>
      <c r="AR47" s="42"/>
    </row>
    <row r="48" s="1" customFormat="1" ht="6.96" customHeight="1">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2"/>
    </row>
    <row r="49" s="1" customFormat="1" ht="27.9" customHeight="1">
      <c r="B49" s="37"/>
      <c r="C49" s="31" t="s">
        <v>25</v>
      </c>
      <c r="D49" s="38"/>
      <c r="E49" s="38"/>
      <c r="F49" s="38"/>
      <c r="G49" s="38"/>
      <c r="H49" s="38"/>
      <c r="I49" s="38"/>
      <c r="J49" s="38"/>
      <c r="K49" s="38"/>
      <c r="L49" s="62" t="str">
        <f>IF(E11= "","",E11)</f>
        <v>SOUE Plzeň,Vejprnická 56,318 02 Plzeň</v>
      </c>
      <c r="M49" s="38"/>
      <c r="N49" s="38"/>
      <c r="O49" s="38"/>
      <c r="P49" s="38"/>
      <c r="Q49" s="38"/>
      <c r="R49" s="38"/>
      <c r="S49" s="38"/>
      <c r="T49" s="38"/>
      <c r="U49" s="38"/>
      <c r="V49" s="38"/>
      <c r="W49" s="38"/>
      <c r="X49" s="38"/>
      <c r="Y49" s="38"/>
      <c r="Z49" s="38"/>
      <c r="AA49" s="38"/>
      <c r="AB49" s="38"/>
      <c r="AC49" s="38"/>
      <c r="AD49" s="38"/>
      <c r="AE49" s="38"/>
      <c r="AF49" s="38"/>
      <c r="AG49" s="38"/>
      <c r="AH49" s="38"/>
      <c r="AI49" s="31" t="s">
        <v>32</v>
      </c>
      <c r="AJ49" s="38"/>
      <c r="AK49" s="38"/>
      <c r="AL49" s="38"/>
      <c r="AM49" s="71" t="str">
        <f>IF(E17="","",E17)</f>
        <v>L.Beneda,Čižická 279, 332 09 Štěnovice</v>
      </c>
      <c r="AN49" s="62"/>
      <c r="AO49" s="62"/>
      <c r="AP49" s="62"/>
      <c r="AQ49" s="38"/>
      <c r="AR49" s="42"/>
      <c r="AS49" s="72" t="s">
        <v>57</v>
      </c>
      <c r="AT49" s="73"/>
      <c r="AU49" s="74"/>
      <c r="AV49" s="74"/>
      <c r="AW49" s="74"/>
      <c r="AX49" s="74"/>
      <c r="AY49" s="74"/>
      <c r="AZ49" s="74"/>
      <c r="BA49" s="74"/>
      <c r="BB49" s="74"/>
      <c r="BC49" s="74"/>
      <c r="BD49" s="75"/>
    </row>
    <row r="50" s="1" customFormat="1" ht="27.9" customHeight="1">
      <c r="B50" s="37"/>
      <c r="C50" s="31" t="s">
        <v>30</v>
      </c>
      <c r="D50" s="38"/>
      <c r="E50" s="38"/>
      <c r="F50" s="38"/>
      <c r="G50" s="38"/>
      <c r="H50" s="38"/>
      <c r="I50" s="38"/>
      <c r="J50" s="38"/>
      <c r="K50" s="38"/>
      <c r="L50" s="62"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37</v>
      </c>
      <c r="AJ50" s="38"/>
      <c r="AK50" s="38"/>
      <c r="AL50" s="38"/>
      <c r="AM50" s="71" t="str">
        <f>IF(E20="","",E20)</f>
        <v>Martina Havířová, Vranovská 1348, 349 01 Stříbro</v>
      </c>
      <c r="AN50" s="62"/>
      <c r="AO50" s="62"/>
      <c r="AP50" s="62"/>
      <c r="AQ50" s="38"/>
      <c r="AR50" s="42"/>
      <c r="AS50" s="76"/>
      <c r="AT50" s="77"/>
      <c r="AU50" s="78"/>
      <c r="AV50" s="78"/>
      <c r="AW50" s="78"/>
      <c r="AX50" s="78"/>
      <c r="AY50" s="78"/>
      <c r="AZ50" s="78"/>
      <c r="BA50" s="78"/>
      <c r="BB50" s="78"/>
      <c r="BC50" s="78"/>
      <c r="BD50" s="79"/>
    </row>
    <row r="51" s="1" customFormat="1" ht="10.8" customHeight="1">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2"/>
      <c r="AS51" s="80"/>
      <c r="AT51" s="81"/>
      <c r="AU51" s="82"/>
      <c r="AV51" s="82"/>
      <c r="AW51" s="82"/>
      <c r="AX51" s="82"/>
      <c r="AY51" s="82"/>
      <c r="AZ51" s="82"/>
      <c r="BA51" s="82"/>
      <c r="BB51" s="82"/>
      <c r="BC51" s="82"/>
      <c r="BD51" s="83"/>
    </row>
    <row r="52" s="1" customFormat="1" ht="29.28" customHeight="1">
      <c r="B52" s="37"/>
      <c r="C52" s="84" t="s">
        <v>58</v>
      </c>
      <c r="D52" s="85"/>
      <c r="E52" s="85"/>
      <c r="F52" s="85"/>
      <c r="G52" s="85"/>
      <c r="H52" s="86"/>
      <c r="I52" s="87" t="s">
        <v>59</v>
      </c>
      <c r="J52" s="85"/>
      <c r="K52" s="85"/>
      <c r="L52" s="85"/>
      <c r="M52" s="85"/>
      <c r="N52" s="85"/>
      <c r="O52" s="85"/>
      <c r="P52" s="85"/>
      <c r="Q52" s="85"/>
      <c r="R52" s="85"/>
      <c r="S52" s="85"/>
      <c r="T52" s="85"/>
      <c r="U52" s="85"/>
      <c r="V52" s="85"/>
      <c r="W52" s="85"/>
      <c r="X52" s="85"/>
      <c r="Y52" s="85"/>
      <c r="Z52" s="85"/>
      <c r="AA52" s="85"/>
      <c r="AB52" s="85"/>
      <c r="AC52" s="85"/>
      <c r="AD52" s="85"/>
      <c r="AE52" s="85"/>
      <c r="AF52" s="85"/>
      <c r="AG52" s="88" t="s">
        <v>60</v>
      </c>
      <c r="AH52" s="85"/>
      <c r="AI52" s="85"/>
      <c r="AJ52" s="85"/>
      <c r="AK52" s="85"/>
      <c r="AL52" s="85"/>
      <c r="AM52" s="85"/>
      <c r="AN52" s="87" t="s">
        <v>61</v>
      </c>
      <c r="AO52" s="85"/>
      <c r="AP52" s="85"/>
      <c r="AQ52" s="89" t="s">
        <v>62</v>
      </c>
      <c r="AR52" s="42"/>
      <c r="AS52" s="90" t="s">
        <v>63</v>
      </c>
      <c r="AT52" s="91" t="s">
        <v>64</v>
      </c>
      <c r="AU52" s="91" t="s">
        <v>65</v>
      </c>
      <c r="AV52" s="91" t="s">
        <v>66</v>
      </c>
      <c r="AW52" s="91" t="s">
        <v>67</v>
      </c>
      <c r="AX52" s="91" t="s">
        <v>68</v>
      </c>
      <c r="AY52" s="91" t="s">
        <v>69</v>
      </c>
      <c r="AZ52" s="91" t="s">
        <v>70</v>
      </c>
      <c r="BA52" s="91" t="s">
        <v>71</v>
      </c>
      <c r="BB52" s="91" t="s">
        <v>72</v>
      </c>
      <c r="BC52" s="91" t="s">
        <v>73</v>
      </c>
      <c r="BD52" s="92" t="s">
        <v>74</v>
      </c>
    </row>
    <row r="53" s="1" customFormat="1" ht="10.8" customHeight="1">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2"/>
      <c r="AS53" s="93"/>
      <c r="AT53" s="94"/>
      <c r="AU53" s="94"/>
      <c r="AV53" s="94"/>
      <c r="AW53" s="94"/>
      <c r="AX53" s="94"/>
      <c r="AY53" s="94"/>
      <c r="AZ53" s="94"/>
      <c r="BA53" s="94"/>
      <c r="BB53" s="94"/>
      <c r="BC53" s="94"/>
      <c r="BD53" s="95"/>
    </row>
    <row r="54" s="5" customFormat="1" ht="32.4" customHeight="1">
      <c r="B54" s="96"/>
      <c r="C54" s="97" t="s">
        <v>75</v>
      </c>
      <c r="D54" s="98"/>
      <c r="E54" s="98"/>
      <c r="F54" s="98"/>
      <c r="G54" s="98"/>
      <c r="H54" s="98"/>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9">
        <f>ROUND(SUM(AG55:AG56),2)</f>
        <v>0</v>
      </c>
      <c r="AH54" s="99"/>
      <c r="AI54" s="99"/>
      <c r="AJ54" s="99"/>
      <c r="AK54" s="99"/>
      <c r="AL54" s="99"/>
      <c r="AM54" s="99"/>
      <c r="AN54" s="100">
        <f>SUM(AG54,AT54)</f>
        <v>0</v>
      </c>
      <c r="AO54" s="100"/>
      <c r="AP54" s="100"/>
      <c r="AQ54" s="101" t="s">
        <v>19</v>
      </c>
      <c r="AR54" s="102"/>
      <c r="AS54" s="103">
        <f>ROUND(SUM(AS55:AS56),2)</f>
        <v>0</v>
      </c>
      <c r="AT54" s="104">
        <f>ROUND(SUM(AV54:AW54),2)</f>
        <v>0</v>
      </c>
      <c r="AU54" s="105">
        <f>ROUND(SUM(AU55:AU56),5)</f>
        <v>0</v>
      </c>
      <c r="AV54" s="104">
        <f>ROUND(AZ54*L29,2)</f>
        <v>0</v>
      </c>
      <c r="AW54" s="104">
        <f>ROUND(BA54*L30,2)</f>
        <v>0</v>
      </c>
      <c r="AX54" s="104">
        <f>ROUND(BB54*L29,2)</f>
        <v>0</v>
      </c>
      <c r="AY54" s="104">
        <f>ROUND(BC54*L30,2)</f>
        <v>0</v>
      </c>
      <c r="AZ54" s="104">
        <f>ROUND(SUM(AZ55:AZ56),2)</f>
        <v>0</v>
      </c>
      <c r="BA54" s="104">
        <f>ROUND(SUM(BA55:BA56),2)</f>
        <v>0</v>
      </c>
      <c r="BB54" s="104">
        <f>ROUND(SUM(BB55:BB56),2)</f>
        <v>0</v>
      </c>
      <c r="BC54" s="104">
        <f>ROUND(SUM(BC55:BC56),2)</f>
        <v>0</v>
      </c>
      <c r="BD54" s="106">
        <f>ROUND(SUM(BD55:BD56),2)</f>
        <v>0</v>
      </c>
      <c r="BS54" s="107" t="s">
        <v>76</v>
      </c>
      <c r="BT54" s="107" t="s">
        <v>77</v>
      </c>
      <c r="BU54" s="108" t="s">
        <v>78</v>
      </c>
      <c r="BV54" s="107" t="s">
        <v>79</v>
      </c>
      <c r="BW54" s="107" t="s">
        <v>5</v>
      </c>
      <c r="BX54" s="107" t="s">
        <v>80</v>
      </c>
      <c r="CL54" s="107" t="s">
        <v>19</v>
      </c>
    </row>
    <row r="55" s="6" customFormat="1" ht="16.5" customHeight="1">
      <c r="A55" s="109" t="s">
        <v>81</v>
      </c>
      <c r="B55" s="110"/>
      <c r="C55" s="111"/>
      <c r="D55" s="112" t="s">
        <v>82</v>
      </c>
      <c r="E55" s="112"/>
      <c r="F55" s="112"/>
      <c r="G55" s="112"/>
      <c r="H55" s="112"/>
      <c r="I55" s="113"/>
      <c r="J55" s="112" t="s">
        <v>83</v>
      </c>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4">
        <f>'01 - Stavební objekt - ša...'!J30</f>
        <v>0</v>
      </c>
      <c r="AH55" s="113"/>
      <c r="AI55" s="113"/>
      <c r="AJ55" s="113"/>
      <c r="AK55" s="113"/>
      <c r="AL55" s="113"/>
      <c r="AM55" s="113"/>
      <c r="AN55" s="114">
        <f>SUM(AG55,AT55)</f>
        <v>0</v>
      </c>
      <c r="AO55" s="113"/>
      <c r="AP55" s="113"/>
      <c r="AQ55" s="115" t="s">
        <v>84</v>
      </c>
      <c r="AR55" s="116"/>
      <c r="AS55" s="117">
        <v>0</v>
      </c>
      <c r="AT55" s="118">
        <f>ROUND(SUM(AV55:AW55),2)</f>
        <v>0</v>
      </c>
      <c r="AU55" s="119">
        <f>'01 - Stavební objekt - ša...'!P132</f>
        <v>0</v>
      </c>
      <c r="AV55" s="118">
        <f>'01 - Stavební objekt - ša...'!J33</f>
        <v>0</v>
      </c>
      <c r="AW55" s="118">
        <f>'01 - Stavební objekt - ša...'!J34</f>
        <v>0</v>
      </c>
      <c r="AX55" s="118">
        <f>'01 - Stavební objekt - ša...'!J35</f>
        <v>0</v>
      </c>
      <c r="AY55" s="118">
        <f>'01 - Stavební objekt - ša...'!J36</f>
        <v>0</v>
      </c>
      <c r="AZ55" s="118">
        <f>'01 - Stavební objekt - ša...'!F33</f>
        <v>0</v>
      </c>
      <c r="BA55" s="118">
        <f>'01 - Stavební objekt - ša...'!F34</f>
        <v>0</v>
      </c>
      <c r="BB55" s="118">
        <f>'01 - Stavební objekt - ša...'!F35</f>
        <v>0</v>
      </c>
      <c r="BC55" s="118">
        <f>'01 - Stavební objekt - ša...'!F36</f>
        <v>0</v>
      </c>
      <c r="BD55" s="120">
        <f>'01 - Stavební objekt - ša...'!F37</f>
        <v>0</v>
      </c>
      <c r="BT55" s="121" t="s">
        <v>85</v>
      </c>
      <c r="BV55" s="121" t="s">
        <v>79</v>
      </c>
      <c r="BW55" s="121" t="s">
        <v>86</v>
      </c>
      <c r="BX55" s="121" t="s">
        <v>5</v>
      </c>
      <c r="CL55" s="121" t="s">
        <v>19</v>
      </c>
      <c r="CM55" s="121" t="s">
        <v>87</v>
      </c>
    </row>
    <row r="56" s="6" customFormat="1" ht="16.5" customHeight="1">
      <c r="A56" s="109" t="s">
        <v>81</v>
      </c>
      <c r="B56" s="110"/>
      <c r="C56" s="111"/>
      <c r="D56" s="112" t="s">
        <v>88</v>
      </c>
      <c r="E56" s="112"/>
      <c r="F56" s="112"/>
      <c r="G56" s="112"/>
      <c r="H56" s="112"/>
      <c r="I56" s="113"/>
      <c r="J56" s="112" t="s">
        <v>89</v>
      </c>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4">
        <f>'02 - Vedlejší a ostatní n...'!J30</f>
        <v>0</v>
      </c>
      <c r="AH56" s="113"/>
      <c r="AI56" s="113"/>
      <c r="AJ56" s="113"/>
      <c r="AK56" s="113"/>
      <c r="AL56" s="113"/>
      <c r="AM56" s="113"/>
      <c r="AN56" s="114">
        <f>SUM(AG56,AT56)</f>
        <v>0</v>
      </c>
      <c r="AO56" s="113"/>
      <c r="AP56" s="113"/>
      <c r="AQ56" s="115" t="s">
        <v>90</v>
      </c>
      <c r="AR56" s="116"/>
      <c r="AS56" s="122">
        <v>0</v>
      </c>
      <c r="AT56" s="123">
        <f>ROUND(SUM(AV56:AW56),2)</f>
        <v>0</v>
      </c>
      <c r="AU56" s="124">
        <f>'02 - Vedlejší a ostatní n...'!P80</f>
        <v>0</v>
      </c>
      <c r="AV56" s="123">
        <f>'02 - Vedlejší a ostatní n...'!J33</f>
        <v>0</v>
      </c>
      <c r="AW56" s="123">
        <f>'02 - Vedlejší a ostatní n...'!J34</f>
        <v>0</v>
      </c>
      <c r="AX56" s="123">
        <f>'02 - Vedlejší a ostatní n...'!J35</f>
        <v>0</v>
      </c>
      <c r="AY56" s="123">
        <f>'02 - Vedlejší a ostatní n...'!J36</f>
        <v>0</v>
      </c>
      <c r="AZ56" s="123">
        <f>'02 - Vedlejší a ostatní n...'!F33</f>
        <v>0</v>
      </c>
      <c r="BA56" s="123">
        <f>'02 - Vedlejší a ostatní n...'!F34</f>
        <v>0</v>
      </c>
      <c r="BB56" s="123">
        <f>'02 - Vedlejší a ostatní n...'!F35</f>
        <v>0</v>
      </c>
      <c r="BC56" s="123">
        <f>'02 - Vedlejší a ostatní n...'!F36</f>
        <v>0</v>
      </c>
      <c r="BD56" s="125">
        <f>'02 - Vedlejší a ostatní n...'!F37</f>
        <v>0</v>
      </c>
      <c r="BT56" s="121" t="s">
        <v>85</v>
      </c>
      <c r="BV56" s="121" t="s">
        <v>79</v>
      </c>
      <c r="BW56" s="121" t="s">
        <v>91</v>
      </c>
      <c r="BX56" s="121" t="s">
        <v>5</v>
      </c>
      <c r="CL56" s="121" t="s">
        <v>19</v>
      </c>
      <c r="CM56" s="121" t="s">
        <v>87</v>
      </c>
    </row>
    <row r="57" s="1" customFormat="1" ht="30" customHeight="1">
      <c r="B57" s="37"/>
      <c r="C57" s="38"/>
      <c r="D57" s="38"/>
      <c r="E57" s="38"/>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c r="AJ57" s="38"/>
      <c r="AK57" s="38"/>
      <c r="AL57" s="38"/>
      <c r="AM57" s="38"/>
      <c r="AN57" s="38"/>
      <c r="AO57" s="38"/>
      <c r="AP57" s="38"/>
      <c r="AQ57" s="38"/>
      <c r="AR57" s="42"/>
    </row>
    <row r="58" s="1" customFormat="1" ht="6.96" customHeight="1">
      <c r="B58" s="57"/>
      <c r="C58" s="58"/>
      <c r="D58" s="58"/>
      <c r="E58" s="58"/>
      <c r="F58" s="58"/>
      <c r="G58" s="58"/>
      <c r="H58" s="58"/>
      <c r="I58" s="58"/>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58"/>
      <c r="AN58" s="58"/>
      <c r="AO58" s="58"/>
      <c r="AP58" s="58"/>
      <c r="AQ58" s="58"/>
      <c r="AR58" s="42"/>
    </row>
  </sheetData>
  <sheetProtection sheet="1" formatColumns="0" formatRows="0" objects="1" scenarios="1" spinCount="100000" saltValue="udX2wBKa+7kx6ZxFZzey1SN7r0Qpciv5EMmdEx3h3vye/8hS9Xx75xjBUo/LdBdSlY9/UQmYxR9exf1ByYJA/A==" hashValue="I8x6CAB31qQrnvmxCNxc25G4/5Avhd0DxiJPEtOwajATjLttBJPNYdpAnytEwbBFC2qWEpiufz+V3CNDI+84/w==" algorithmName="SHA-512" password="CC35"/>
  <mergeCells count="46">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C52:G52"/>
    <mergeCell ref="I52:AF52"/>
    <mergeCell ref="AG52:AM52"/>
    <mergeCell ref="AN52:AP52"/>
    <mergeCell ref="AN55:AP55"/>
    <mergeCell ref="AG55:AM55"/>
    <mergeCell ref="D55:H55"/>
    <mergeCell ref="J55:AF55"/>
    <mergeCell ref="AN56:AP56"/>
    <mergeCell ref="AG56:AM56"/>
    <mergeCell ref="D56:H56"/>
    <mergeCell ref="J56:AF56"/>
    <mergeCell ref="AG54:AM54"/>
    <mergeCell ref="AN54:AP54"/>
  </mergeCells>
  <hyperlinks>
    <hyperlink ref="A55" location="'01 - Stavební objekt - ša...'!C2" display="/"/>
    <hyperlink ref="A56" location="'02 - Vedlejší a ostatní 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6"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86</v>
      </c>
    </row>
    <row r="3" ht="6.96" customHeight="1">
      <c r="B3" s="127"/>
      <c r="C3" s="128"/>
      <c r="D3" s="128"/>
      <c r="E3" s="128"/>
      <c r="F3" s="128"/>
      <c r="G3" s="128"/>
      <c r="H3" s="128"/>
      <c r="I3" s="129"/>
      <c r="J3" s="128"/>
      <c r="K3" s="128"/>
      <c r="L3" s="19"/>
      <c r="AT3" s="16" t="s">
        <v>87</v>
      </c>
    </row>
    <row r="4" ht="24.96" customHeight="1">
      <c r="B4" s="19"/>
      <c r="D4" s="130" t="s">
        <v>92</v>
      </c>
      <c r="L4" s="19"/>
      <c r="M4" s="131" t="s">
        <v>10</v>
      </c>
      <c r="AT4" s="16" t="s">
        <v>4</v>
      </c>
    </row>
    <row r="5" ht="6.96" customHeight="1">
      <c r="B5" s="19"/>
      <c r="L5" s="19"/>
    </row>
    <row r="6" ht="12" customHeight="1">
      <c r="B6" s="19"/>
      <c r="D6" s="132" t="s">
        <v>16</v>
      </c>
      <c r="L6" s="19"/>
    </row>
    <row r="7" ht="16.5" customHeight="1">
      <c r="B7" s="19"/>
      <c r="E7" s="133" t="str">
        <f>'Rekapitulace stavby'!K6</f>
        <v>SOUE Plzeň - rekonstrukce soc.zařízení tělocvičen,vč.rozvodů a instalací - 2.etapa</v>
      </c>
      <c r="F7" s="132"/>
      <c r="G7" s="132"/>
      <c r="H7" s="132"/>
      <c r="L7" s="19"/>
    </row>
    <row r="8" s="1" customFormat="1" ht="12" customHeight="1">
      <c r="B8" s="42"/>
      <c r="D8" s="132" t="s">
        <v>93</v>
      </c>
      <c r="I8" s="134"/>
      <c r="L8" s="42"/>
    </row>
    <row r="9" s="1" customFormat="1" ht="36.96" customHeight="1">
      <c r="B9" s="42"/>
      <c r="E9" s="135" t="s">
        <v>94</v>
      </c>
      <c r="F9" s="1"/>
      <c r="G9" s="1"/>
      <c r="H9" s="1"/>
      <c r="I9" s="134"/>
      <c r="L9" s="42"/>
    </row>
    <row r="10" s="1" customFormat="1">
      <c r="B10" s="42"/>
      <c r="I10" s="134"/>
      <c r="L10" s="42"/>
    </row>
    <row r="11" s="1" customFormat="1" ht="12" customHeight="1">
      <c r="B11" s="42"/>
      <c r="D11" s="132" t="s">
        <v>18</v>
      </c>
      <c r="F11" s="136" t="s">
        <v>19</v>
      </c>
      <c r="I11" s="137" t="s">
        <v>20</v>
      </c>
      <c r="J11" s="136" t="s">
        <v>19</v>
      </c>
      <c r="L11" s="42"/>
    </row>
    <row r="12" s="1" customFormat="1" ht="12" customHeight="1">
      <c r="B12" s="42"/>
      <c r="D12" s="132" t="s">
        <v>21</v>
      </c>
      <c r="F12" s="136" t="s">
        <v>22</v>
      </c>
      <c r="I12" s="137" t="s">
        <v>23</v>
      </c>
      <c r="J12" s="138" t="str">
        <f>'Rekapitulace stavby'!AN8</f>
        <v>21. 2. 2019</v>
      </c>
      <c r="L12" s="42"/>
    </row>
    <row r="13" s="1" customFormat="1" ht="10.8" customHeight="1">
      <c r="B13" s="42"/>
      <c r="I13" s="134"/>
      <c r="L13" s="42"/>
    </row>
    <row r="14" s="1" customFormat="1" ht="12" customHeight="1">
      <c r="B14" s="42"/>
      <c r="D14" s="132" t="s">
        <v>25</v>
      </c>
      <c r="I14" s="137" t="s">
        <v>26</v>
      </c>
      <c r="J14" s="136" t="s">
        <v>27</v>
      </c>
      <c r="L14" s="42"/>
    </row>
    <row r="15" s="1" customFormat="1" ht="18" customHeight="1">
      <c r="B15" s="42"/>
      <c r="E15" s="136" t="s">
        <v>28</v>
      </c>
      <c r="I15" s="137" t="s">
        <v>29</v>
      </c>
      <c r="J15" s="136" t="s">
        <v>19</v>
      </c>
      <c r="L15" s="42"/>
    </row>
    <row r="16" s="1" customFormat="1" ht="6.96" customHeight="1">
      <c r="B16" s="42"/>
      <c r="I16" s="134"/>
      <c r="L16" s="42"/>
    </row>
    <row r="17" s="1" customFormat="1" ht="12" customHeight="1">
      <c r="B17" s="42"/>
      <c r="D17" s="132" t="s">
        <v>30</v>
      </c>
      <c r="I17" s="137" t="s">
        <v>26</v>
      </c>
      <c r="J17" s="32" t="str">
        <f>'Rekapitulace stavby'!AN13</f>
        <v>Vyplň údaj</v>
      </c>
      <c r="L17" s="42"/>
    </row>
    <row r="18" s="1" customFormat="1" ht="18" customHeight="1">
      <c r="B18" s="42"/>
      <c r="E18" s="32" t="str">
        <f>'Rekapitulace stavby'!E14</f>
        <v>Vyplň údaj</v>
      </c>
      <c r="F18" s="136"/>
      <c r="G18" s="136"/>
      <c r="H18" s="136"/>
      <c r="I18" s="137" t="s">
        <v>29</v>
      </c>
      <c r="J18" s="32" t="str">
        <f>'Rekapitulace stavby'!AN14</f>
        <v>Vyplň údaj</v>
      </c>
      <c r="L18" s="42"/>
    </row>
    <row r="19" s="1" customFormat="1" ht="6.96" customHeight="1">
      <c r="B19" s="42"/>
      <c r="I19" s="134"/>
      <c r="L19" s="42"/>
    </row>
    <row r="20" s="1" customFormat="1" ht="12" customHeight="1">
      <c r="B20" s="42"/>
      <c r="D20" s="132" t="s">
        <v>32</v>
      </c>
      <c r="I20" s="137" t="s">
        <v>26</v>
      </c>
      <c r="J20" s="136" t="s">
        <v>33</v>
      </c>
      <c r="L20" s="42"/>
    </row>
    <row r="21" s="1" customFormat="1" ht="18" customHeight="1">
      <c r="B21" s="42"/>
      <c r="E21" s="136" t="s">
        <v>34</v>
      </c>
      <c r="I21" s="137" t="s">
        <v>29</v>
      </c>
      <c r="J21" s="136" t="s">
        <v>35</v>
      </c>
      <c r="L21" s="42"/>
    </row>
    <row r="22" s="1" customFormat="1" ht="6.96" customHeight="1">
      <c r="B22" s="42"/>
      <c r="I22" s="134"/>
      <c r="L22" s="42"/>
    </row>
    <row r="23" s="1" customFormat="1" ht="12" customHeight="1">
      <c r="B23" s="42"/>
      <c r="D23" s="132" t="s">
        <v>37</v>
      </c>
      <c r="I23" s="137" t="s">
        <v>26</v>
      </c>
      <c r="J23" s="136" t="s">
        <v>38</v>
      </c>
      <c r="L23" s="42"/>
    </row>
    <row r="24" s="1" customFormat="1" ht="18" customHeight="1">
      <c r="B24" s="42"/>
      <c r="E24" s="136" t="s">
        <v>39</v>
      </c>
      <c r="I24" s="137" t="s">
        <v>29</v>
      </c>
      <c r="J24" s="136" t="s">
        <v>40</v>
      </c>
      <c r="L24" s="42"/>
    </row>
    <row r="25" s="1" customFormat="1" ht="6.96" customHeight="1">
      <c r="B25" s="42"/>
      <c r="I25" s="134"/>
      <c r="L25" s="42"/>
    </row>
    <row r="26" s="1" customFormat="1" ht="12" customHeight="1">
      <c r="B26" s="42"/>
      <c r="D26" s="132" t="s">
        <v>41</v>
      </c>
      <c r="I26" s="134"/>
      <c r="L26" s="42"/>
    </row>
    <row r="27" s="7" customFormat="1" ht="51" customHeight="1">
      <c r="B27" s="139"/>
      <c r="E27" s="140" t="s">
        <v>95</v>
      </c>
      <c r="F27" s="140"/>
      <c r="G27" s="140"/>
      <c r="H27" s="140"/>
      <c r="I27" s="141"/>
      <c r="L27" s="139"/>
    </row>
    <row r="28" s="1" customFormat="1" ht="6.96" customHeight="1">
      <c r="B28" s="42"/>
      <c r="I28" s="134"/>
      <c r="L28" s="42"/>
    </row>
    <row r="29" s="1" customFormat="1" ht="6.96" customHeight="1">
      <c r="B29" s="42"/>
      <c r="D29" s="74"/>
      <c r="E29" s="74"/>
      <c r="F29" s="74"/>
      <c r="G29" s="74"/>
      <c r="H29" s="74"/>
      <c r="I29" s="142"/>
      <c r="J29" s="74"/>
      <c r="K29" s="74"/>
      <c r="L29" s="42"/>
    </row>
    <row r="30" s="1" customFormat="1" ht="25.44" customHeight="1">
      <c r="B30" s="42"/>
      <c r="D30" s="143" t="s">
        <v>43</v>
      </c>
      <c r="I30" s="134"/>
      <c r="J30" s="144">
        <f>ROUND(J132, 2)</f>
        <v>0</v>
      </c>
      <c r="L30" s="42"/>
    </row>
    <row r="31" s="1" customFormat="1" ht="6.96" customHeight="1">
      <c r="B31" s="42"/>
      <c r="D31" s="74"/>
      <c r="E31" s="74"/>
      <c r="F31" s="74"/>
      <c r="G31" s="74"/>
      <c r="H31" s="74"/>
      <c r="I31" s="142"/>
      <c r="J31" s="74"/>
      <c r="K31" s="74"/>
      <c r="L31" s="42"/>
    </row>
    <row r="32" s="1" customFormat="1" ht="14.4" customHeight="1">
      <c r="B32" s="42"/>
      <c r="F32" s="145" t="s">
        <v>45</v>
      </c>
      <c r="I32" s="146" t="s">
        <v>44</v>
      </c>
      <c r="J32" s="145" t="s">
        <v>46</v>
      </c>
      <c r="L32" s="42"/>
    </row>
    <row r="33" s="1" customFormat="1" ht="14.4" customHeight="1">
      <c r="B33" s="42"/>
      <c r="D33" s="147" t="s">
        <v>47</v>
      </c>
      <c r="E33" s="132" t="s">
        <v>48</v>
      </c>
      <c r="F33" s="148">
        <f>ROUND((SUM(BE132:BE921)),  2)</f>
        <v>0</v>
      </c>
      <c r="I33" s="149">
        <v>0.20999999999999999</v>
      </c>
      <c r="J33" s="148">
        <f>ROUND(((SUM(BE132:BE921))*I33),  2)</f>
        <v>0</v>
      </c>
      <c r="L33" s="42"/>
    </row>
    <row r="34" s="1" customFormat="1" ht="14.4" customHeight="1">
      <c r="B34" s="42"/>
      <c r="E34" s="132" t="s">
        <v>49</v>
      </c>
      <c r="F34" s="148">
        <f>ROUND((SUM(BF132:BF921)),  2)</f>
        <v>0</v>
      </c>
      <c r="I34" s="149">
        <v>0.14999999999999999</v>
      </c>
      <c r="J34" s="148">
        <f>ROUND(((SUM(BF132:BF921))*I34),  2)</f>
        <v>0</v>
      </c>
      <c r="L34" s="42"/>
    </row>
    <row r="35" hidden="1" s="1" customFormat="1" ht="14.4" customHeight="1">
      <c r="B35" s="42"/>
      <c r="E35" s="132" t="s">
        <v>50</v>
      </c>
      <c r="F35" s="148">
        <f>ROUND((SUM(BG132:BG921)),  2)</f>
        <v>0</v>
      </c>
      <c r="I35" s="149">
        <v>0.20999999999999999</v>
      </c>
      <c r="J35" s="148">
        <f>0</f>
        <v>0</v>
      </c>
      <c r="L35" s="42"/>
    </row>
    <row r="36" hidden="1" s="1" customFormat="1" ht="14.4" customHeight="1">
      <c r="B36" s="42"/>
      <c r="E36" s="132" t="s">
        <v>51</v>
      </c>
      <c r="F36" s="148">
        <f>ROUND((SUM(BH132:BH921)),  2)</f>
        <v>0</v>
      </c>
      <c r="I36" s="149">
        <v>0.14999999999999999</v>
      </c>
      <c r="J36" s="148">
        <f>0</f>
        <v>0</v>
      </c>
      <c r="L36" s="42"/>
    </row>
    <row r="37" hidden="1" s="1" customFormat="1" ht="14.4" customHeight="1">
      <c r="B37" s="42"/>
      <c r="E37" s="132" t="s">
        <v>52</v>
      </c>
      <c r="F37" s="148">
        <f>ROUND((SUM(BI132:BI921)),  2)</f>
        <v>0</v>
      </c>
      <c r="I37" s="149">
        <v>0</v>
      </c>
      <c r="J37" s="148">
        <f>0</f>
        <v>0</v>
      </c>
      <c r="L37" s="42"/>
    </row>
    <row r="38" s="1" customFormat="1" ht="6.96" customHeight="1">
      <c r="B38" s="42"/>
      <c r="I38" s="134"/>
      <c r="L38" s="42"/>
    </row>
    <row r="39" s="1" customFormat="1" ht="25.44" customHeight="1">
      <c r="B39" s="42"/>
      <c r="C39" s="150"/>
      <c r="D39" s="151" t="s">
        <v>53</v>
      </c>
      <c r="E39" s="152"/>
      <c r="F39" s="152"/>
      <c r="G39" s="153" t="s">
        <v>54</v>
      </c>
      <c r="H39" s="154" t="s">
        <v>55</v>
      </c>
      <c r="I39" s="155"/>
      <c r="J39" s="156">
        <f>SUM(J30:J37)</f>
        <v>0</v>
      </c>
      <c r="K39" s="157"/>
      <c r="L39" s="42"/>
    </row>
    <row r="40" s="1" customFormat="1" ht="14.4" customHeight="1">
      <c r="B40" s="158"/>
      <c r="C40" s="159"/>
      <c r="D40" s="159"/>
      <c r="E40" s="159"/>
      <c r="F40" s="159"/>
      <c r="G40" s="159"/>
      <c r="H40" s="159"/>
      <c r="I40" s="160"/>
      <c r="J40" s="159"/>
      <c r="K40" s="159"/>
      <c r="L40" s="42"/>
    </row>
    <row r="44" s="1" customFormat="1" ht="6.96" customHeight="1">
      <c r="B44" s="161"/>
      <c r="C44" s="162"/>
      <c r="D44" s="162"/>
      <c r="E44" s="162"/>
      <c r="F44" s="162"/>
      <c r="G44" s="162"/>
      <c r="H44" s="162"/>
      <c r="I44" s="163"/>
      <c r="J44" s="162"/>
      <c r="K44" s="162"/>
      <c r="L44" s="42"/>
    </row>
    <row r="45" s="1" customFormat="1" ht="24.96" customHeight="1">
      <c r="B45" s="37"/>
      <c r="C45" s="22" t="s">
        <v>96</v>
      </c>
      <c r="D45" s="38"/>
      <c r="E45" s="38"/>
      <c r="F45" s="38"/>
      <c r="G45" s="38"/>
      <c r="H45" s="38"/>
      <c r="I45" s="134"/>
      <c r="J45" s="38"/>
      <c r="K45" s="38"/>
      <c r="L45" s="42"/>
    </row>
    <row r="46" s="1" customFormat="1" ht="6.96" customHeight="1">
      <c r="B46" s="37"/>
      <c r="C46" s="38"/>
      <c r="D46" s="38"/>
      <c r="E46" s="38"/>
      <c r="F46" s="38"/>
      <c r="G46" s="38"/>
      <c r="H46" s="38"/>
      <c r="I46" s="134"/>
      <c r="J46" s="38"/>
      <c r="K46" s="38"/>
      <c r="L46" s="42"/>
    </row>
    <row r="47" s="1" customFormat="1" ht="12" customHeight="1">
      <c r="B47" s="37"/>
      <c r="C47" s="31" t="s">
        <v>16</v>
      </c>
      <c r="D47" s="38"/>
      <c r="E47" s="38"/>
      <c r="F47" s="38"/>
      <c r="G47" s="38"/>
      <c r="H47" s="38"/>
      <c r="I47" s="134"/>
      <c r="J47" s="38"/>
      <c r="K47" s="38"/>
      <c r="L47" s="42"/>
    </row>
    <row r="48" s="1" customFormat="1" ht="16.5" customHeight="1">
      <c r="B48" s="37"/>
      <c r="C48" s="38"/>
      <c r="D48" s="38"/>
      <c r="E48" s="164" t="str">
        <f>E7</f>
        <v>SOUE Plzeň - rekonstrukce soc.zařízení tělocvičen,vč.rozvodů a instalací - 2.etapa</v>
      </c>
      <c r="F48" s="31"/>
      <c r="G48" s="31"/>
      <c r="H48" s="31"/>
      <c r="I48" s="134"/>
      <c r="J48" s="38"/>
      <c r="K48" s="38"/>
      <c r="L48" s="42"/>
    </row>
    <row r="49" s="1" customFormat="1" ht="12" customHeight="1">
      <c r="B49" s="37"/>
      <c r="C49" s="31" t="s">
        <v>93</v>
      </c>
      <c r="D49" s="38"/>
      <c r="E49" s="38"/>
      <c r="F49" s="38"/>
      <c r="G49" s="38"/>
      <c r="H49" s="38"/>
      <c r="I49" s="134"/>
      <c r="J49" s="38"/>
      <c r="K49" s="38"/>
      <c r="L49" s="42"/>
    </row>
    <row r="50" s="1" customFormat="1" ht="16.5" customHeight="1">
      <c r="B50" s="37"/>
      <c r="C50" s="38"/>
      <c r="D50" s="38"/>
      <c r="E50" s="67" t="str">
        <f>E9</f>
        <v>01 - Stavební objekt - šatny,sociální zařízení</v>
      </c>
      <c r="F50" s="38"/>
      <c r="G50" s="38"/>
      <c r="H50" s="38"/>
      <c r="I50" s="134"/>
      <c r="J50" s="38"/>
      <c r="K50" s="38"/>
      <c r="L50" s="42"/>
    </row>
    <row r="51" s="1" customFormat="1" ht="6.96" customHeight="1">
      <c r="B51" s="37"/>
      <c r="C51" s="38"/>
      <c r="D51" s="38"/>
      <c r="E51" s="38"/>
      <c r="F51" s="38"/>
      <c r="G51" s="38"/>
      <c r="H51" s="38"/>
      <c r="I51" s="134"/>
      <c r="J51" s="38"/>
      <c r="K51" s="38"/>
      <c r="L51" s="42"/>
    </row>
    <row r="52" s="1" customFormat="1" ht="12" customHeight="1">
      <c r="B52" s="37"/>
      <c r="C52" s="31" t="s">
        <v>21</v>
      </c>
      <c r="D52" s="38"/>
      <c r="E52" s="38"/>
      <c r="F52" s="26" t="str">
        <f>F12</f>
        <v>pavilon č.13,č.p. 678/č,o,40,Vejprnická</v>
      </c>
      <c r="G52" s="38"/>
      <c r="H52" s="38"/>
      <c r="I52" s="137" t="s">
        <v>23</v>
      </c>
      <c r="J52" s="70" t="str">
        <f>IF(J12="","",J12)</f>
        <v>21. 2. 2019</v>
      </c>
      <c r="K52" s="38"/>
      <c r="L52" s="42"/>
    </row>
    <row r="53" s="1" customFormat="1" ht="6.96" customHeight="1">
      <c r="B53" s="37"/>
      <c r="C53" s="38"/>
      <c r="D53" s="38"/>
      <c r="E53" s="38"/>
      <c r="F53" s="38"/>
      <c r="G53" s="38"/>
      <c r="H53" s="38"/>
      <c r="I53" s="134"/>
      <c r="J53" s="38"/>
      <c r="K53" s="38"/>
      <c r="L53" s="42"/>
    </row>
    <row r="54" s="1" customFormat="1" ht="43.05" customHeight="1">
      <c r="B54" s="37"/>
      <c r="C54" s="31" t="s">
        <v>25</v>
      </c>
      <c r="D54" s="38"/>
      <c r="E54" s="38"/>
      <c r="F54" s="26" t="str">
        <f>E15</f>
        <v>SOUE Plzeň,Vejprnická 56,318 02 Plzeň</v>
      </c>
      <c r="G54" s="38"/>
      <c r="H54" s="38"/>
      <c r="I54" s="137" t="s">
        <v>32</v>
      </c>
      <c r="J54" s="35" t="str">
        <f>E21</f>
        <v>L.Beneda,Čižická 279, 332 09 Štěnovice</v>
      </c>
      <c r="K54" s="38"/>
      <c r="L54" s="42"/>
    </row>
    <row r="55" s="1" customFormat="1" ht="43.05" customHeight="1">
      <c r="B55" s="37"/>
      <c r="C55" s="31" t="s">
        <v>30</v>
      </c>
      <c r="D55" s="38"/>
      <c r="E55" s="38"/>
      <c r="F55" s="26" t="str">
        <f>IF(E18="","",E18)</f>
        <v>Vyplň údaj</v>
      </c>
      <c r="G55" s="38"/>
      <c r="H55" s="38"/>
      <c r="I55" s="137" t="s">
        <v>37</v>
      </c>
      <c r="J55" s="35" t="str">
        <f>E24</f>
        <v>Martina Havířová, Vranovská 1348, 349 01 Stříbro</v>
      </c>
      <c r="K55" s="38"/>
      <c r="L55" s="42"/>
    </row>
    <row r="56" s="1" customFormat="1" ht="10.32" customHeight="1">
      <c r="B56" s="37"/>
      <c r="C56" s="38"/>
      <c r="D56" s="38"/>
      <c r="E56" s="38"/>
      <c r="F56" s="38"/>
      <c r="G56" s="38"/>
      <c r="H56" s="38"/>
      <c r="I56" s="134"/>
      <c r="J56" s="38"/>
      <c r="K56" s="38"/>
      <c r="L56" s="42"/>
    </row>
    <row r="57" s="1" customFormat="1" ht="29.28" customHeight="1">
      <c r="B57" s="37"/>
      <c r="C57" s="165" t="s">
        <v>97</v>
      </c>
      <c r="D57" s="166"/>
      <c r="E57" s="166"/>
      <c r="F57" s="166"/>
      <c r="G57" s="166"/>
      <c r="H57" s="166"/>
      <c r="I57" s="167"/>
      <c r="J57" s="168" t="s">
        <v>98</v>
      </c>
      <c r="K57" s="166"/>
      <c r="L57" s="42"/>
    </row>
    <row r="58" s="1" customFormat="1" ht="10.32" customHeight="1">
      <c r="B58" s="37"/>
      <c r="C58" s="38"/>
      <c r="D58" s="38"/>
      <c r="E58" s="38"/>
      <c r="F58" s="38"/>
      <c r="G58" s="38"/>
      <c r="H58" s="38"/>
      <c r="I58" s="134"/>
      <c r="J58" s="38"/>
      <c r="K58" s="38"/>
      <c r="L58" s="42"/>
    </row>
    <row r="59" s="1" customFormat="1" ht="22.8" customHeight="1">
      <c r="B59" s="37"/>
      <c r="C59" s="169" t="s">
        <v>75</v>
      </c>
      <c r="D59" s="38"/>
      <c r="E59" s="38"/>
      <c r="F59" s="38"/>
      <c r="G59" s="38"/>
      <c r="H59" s="38"/>
      <c r="I59" s="134"/>
      <c r="J59" s="100">
        <f>J132</f>
        <v>0</v>
      </c>
      <c r="K59" s="38"/>
      <c r="L59" s="42"/>
      <c r="AU59" s="16" t="s">
        <v>99</v>
      </c>
    </row>
    <row r="60" s="8" customFormat="1" ht="24.96" customHeight="1">
      <c r="B60" s="170"/>
      <c r="C60" s="171"/>
      <c r="D60" s="172" t="s">
        <v>100</v>
      </c>
      <c r="E60" s="173"/>
      <c r="F60" s="173"/>
      <c r="G60" s="173"/>
      <c r="H60" s="173"/>
      <c r="I60" s="174"/>
      <c r="J60" s="175">
        <f>J133</f>
        <v>0</v>
      </c>
      <c r="K60" s="171"/>
      <c r="L60" s="176"/>
    </row>
    <row r="61" s="9" customFormat="1" ht="19.92" customHeight="1">
      <c r="B61" s="177"/>
      <c r="C61" s="178"/>
      <c r="D61" s="179" t="s">
        <v>101</v>
      </c>
      <c r="E61" s="180"/>
      <c r="F61" s="180"/>
      <c r="G61" s="180"/>
      <c r="H61" s="180"/>
      <c r="I61" s="181"/>
      <c r="J61" s="182">
        <f>J134</f>
        <v>0</v>
      </c>
      <c r="K61" s="178"/>
      <c r="L61" s="183"/>
    </row>
    <row r="62" s="9" customFormat="1" ht="19.92" customHeight="1">
      <c r="B62" s="177"/>
      <c r="C62" s="178"/>
      <c r="D62" s="179" t="s">
        <v>102</v>
      </c>
      <c r="E62" s="180"/>
      <c r="F62" s="180"/>
      <c r="G62" s="180"/>
      <c r="H62" s="180"/>
      <c r="I62" s="181"/>
      <c r="J62" s="182">
        <f>J164</f>
        <v>0</v>
      </c>
      <c r="K62" s="178"/>
      <c r="L62" s="183"/>
    </row>
    <row r="63" s="9" customFormat="1" ht="19.92" customHeight="1">
      <c r="B63" s="177"/>
      <c r="C63" s="178"/>
      <c r="D63" s="179" t="s">
        <v>103</v>
      </c>
      <c r="E63" s="180"/>
      <c r="F63" s="180"/>
      <c r="G63" s="180"/>
      <c r="H63" s="180"/>
      <c r="I63" s="181"/>
      <c r="J63" s="182">
        <f>J171</f>
        <v>0</v>
      </c>
      <c r="K63" s="178"/>
      <c r="L63" s="183"/>
    </row>
    <row r="64" s="9" customFormat="1" ht="19.92" customHeight="1">
      <c r="B64" s="177"/>
      <c r="C64" s="178"/>
      <c r="D64" s="179" t="s">
        <v>104</v>
      </c>
      <c r="E64" s="180"/>
      <c r="F64" s="180"/>
      <c r="G64" s="180"/>
      <c r="H64" s="180"/>
      <c r="I64" s="181"/>
      <c r="J64" s="182">
        <f>J232</f>
        <v>0</v>
      </c>
      <c r="K64" s="178"/>
      <c r="L64" s="183"/>
    </row>
    <row r="65" s="9" customFormat="1" ht="19.92" customHeight="1">
      <c r="B65" s="177"/>
      <c r="C65" s="178"/>
      <c r="D65" s="179" t="s">
        <v>105</v>
      </c>
      <c r="E65" s="180"/>
      <c r="F65" s="180"/>
      <c r="G65" s="180"/>
      <c r="H65" s="180"/>
      <c r="I65" s="181"/>
      <c r="J65" s="182">
        <f>J256</f>
        <v>0</v>
      </c>
      <c r="K65" s="178"/>
      <c r="L65" s="183"/>
    </row>
    <row r="66" s="9" customFormat="1" ht="19.92" customHeight="1">
      <c r="B66" s="177"/>
      <c r="C66" s="178"/>
      <c r="D66" s="179" t="s">
        <v>106</v>
      </c>
      <c r="E66" s="180"/>
      <c r="F66" s="180"/>
      <c r="G66" s="180"/>
      <c r="H66" s="180"/>
      <c r="I66" s="181"/>
      <c r="J66" s="182">
        <f>J273</f>
        <v>0</v>
      </c>
      <c r="K66" s="178"/>
      <c r="L66" s="183"/>
    </row>
    <row r="67" s="9" customFormat="1" ht="19.92" customHeight="1">
      <c r="B67" s="177"/>
      <c r="C67" s="178"/>
      <c r="D67" s="179" t="s">
        <v>107</v>
      </c>
      <c r="E67" s="180"/>
      <c r="F67" s="180"/>
      <c r="G67" s="180"/>
      <c r="H67" s="180"/>
      <c r="I67" s="181"/>
      <c r="J67" s="182">
        <f>J277</f>
        <v>0</v>
      </c>
      <c r="K67" s="178"/>
      <c r="L67" s="183"/>
    </row>
    <row r="68" s="9" customFormat="1" ht="19.92" customHeight="1">
      <c r="B68" s="177"/>
      <c r="C68" s="178"/>
      <c r="D68" s="179" t="s">
        <v>108</v>
      </c>
      <c r="E68" s="180"/>
      <c r="F68" s="180"/>
      <c r="G68" s="180"/>
      <c r="H68" s="180"/>
      <c r="I68" s="181"/>
      <c r="J68" s="182">
        <f>J280</f>
        <v>0</v>
      </c>
      <c r="K68" s="178"/>
      <c r="L68" s="183"/>
    </row>
    <row r="69" s="9" customFormat="1" ht="19.92" customHeight="1">
      <c r="B69" s="177"/>
      <c r="C69" s="178"/>
      <c r="D69" s="179" t="s">
        <v>109</v>
      </c>
      <c r="E69" s="180"/>
      <c r="F69" s="180"/>
      <c r="G69" s="180"/>
      <c r="H69" s="180"/>
      <c r="I69" s="181"/>
      <c r="J69" s="182">
        <f>J286</f>
        <v>0</v>
      </c>
      <c r="K69" s="178"/>
      <c r="L69" s="183"/>
    </row>
    <row r="70" s="9" customFormat="1" ht="19.92" customHeight="1">
      <c r="B70" s="177"/>
      <c r="C70" s="178"/>
      <c r="D70" s="179" t="s">
        <v>110</v>
      </c>
      <c r="E70" s="180"/>
      <c r="F70" s="180"/>
      <c r="G70" s="180"/>
      <c r="H70" s="180"/>
      <c r="I70" s="181"/>
      <c r="J70" s="182">
        <f>J383</f>
        <v>0</v>
      </c>
      <c r="K70" s="178"/>
      <c r="L70" s="183"/>
    </row>
    <row r="71" s="9" customFormat="1" ht="19.92" customHeight="1">
      <c r="B71" s="177"/>
      <c r="C71" s="178"/>
      <c r="D71" s="179" t="s">
        <v>111</v>
      </c>
      <c r="E71" s="180"/>
      <c r="F71" s="180"/>
      <c r="G71" s="180"/>
      <c r="H71" s="180"/>
      <c r="I71" s="181"/>
      <c r="J71" s="182">
        <f>J393</f>
        <v>0</v>
      </c>
      <c r="K71" s="178"/>
      <c r="L71" s="183"/>
    </row>
    <row r="72" s="8" customFormat="1" ht="24.96" customHeight="1">
      <c r="B72" s="170"/>
      <c r="C72" s="171"/>
      <c r="D72" s="172" t="s">
        <v>112</v>
      </c>
      <c r="E72" s="173"/>
      <c r="F72" s="173"/>
      <c r="G72" s="173"/>
      <c r="H72" s="173"/>
      <c r="I72" s="174"/>
      <c r="J72" s="175">
        <f>J396</f>
        <v>0</v>
      </c>
      <c r="K72" s="171"/>
      <c r="L72" s="176"/>
    </row>
    <row r="73" s="9" customFormat="1" ht="19.92" customHeight="1">
      <c r="B73" s="177"/>
      <c r="C73" s="178"/>
      <c r="D73" s="179" t="s">
        <v>113</v>
      </c>
      <c r="E73" s="180"/>
      <c r="F73" s="180"/>
      <c r="G73" s="180"/>
      <c r="H73" s="180"/>
      <c r="I73" s="181"/>
      <c r="J73" s="182">
        <f>J397</f>
        <v>0</v>
      </c>
      <c r="K73" s="178"/>
      <c r="L73" s="183"/>
    </row>
    <row r="74" s="9" customFormat="1" ht="19.92" customHeight="1">
      <c r="B74" s="177"/>
      <c r="C74" s="178"/>
      <c r="D74" s="179" t="s">
        <v>114</v>
      </c>
      <c r="E74" s="180"/>
      <c r="F74" s="180"/>
      <c r="G74" s="180"/>
      <c r="H74" s="180"/>
      <c r="I74" s="181"/>
      <c r="J74" s="182">
        <f>J421</f>
        <v>0</v>
      </c>
      <c r="K74" s="178"/>
      <c r="L74" s="183"/>
    </row>
    <row r="75" s="9" customFormat="1" ht="19.92" customHeight="1">
      <c r="B75" s="177"/>
      <c r="C75" s="178"/>
      <c r="D75" s="179" t="s">
        <v>115</v>
      </c>
      <c r="E75" s="180"/>
      <c r="F75" s="180"/>
      <c r="G75" s="180"/>
      <c r="H75" s="180"/>
      <c r="I75" s="181"/>
      <c r="J75" s="182">
        <f>J436</f>
        <v>0</v>
      </c>
      <c r="K75" s="178"/>
      <c r="L75" s="183"/>
    </row>
    <row r="76" s="9" customFormat="1" ht="19.92" customHeight="1">
      <c r="B76" s="177"/>
      <c r="C76" s="178"/>
      <c r="D76" s="179" t="s">
        <v>116</v>
      </c>
      <c r="E76" s="180"/>
      <c r="F76" s="180"/>
      <c r="G76" s="180"/>
      <c r="H76" s="180"/>
      <c r="I76" s="181"/>
      <c r="J76" s="182">
        <f>J453</f>
        <v>0</v>
      </c>
      <c r="K76" s="178"/>
      <c r="L76" s="183"/>
    </row>
    <row r="77" s="9" customFormat="1" ht="19.92" customHeight="1">
      <c r="B77" s="177"/>
      <c r="C77" s="178"/>
      <c r="D77" s="179" t="s">
        <v>117</v>
      </c>
      <c r="E77" s="180"/>
      <c r="F77" s="180"/>
      <c r="G77" s="180"/>
      <c r="H77" s="180"/>
      <c r="I77" s="181"/>
      <c r="J77" s="182">
        <f>J471</f>
        <v>0</v>
      </c>
      <c r="K77" s="178"/>
      <c r="L77" s="183"/>
    </row>
    <row r="78" s="9" customFormat="1" ht="19.92" customHeight="1">
      <c r="B78" s="177"/>
      <c r="C78" s="178"/>
      <c r="D78" s="179" t="s">
        <v>118</v>
      </c>
      <c r="E78" s="180"/>
      <c r="F78" s="180"/>
      <c r="G78" s="180"/>
      <c r="H78" s="180"/>
      <c r="I78" s="181"/>
      <c r="J78" s="182">
        <f>J486</f>
        <v>0</v>
      </c>
      <c r="K78" s="178"/>
      <c r="L78" s="183"/>
    </row>
    <row r="79" s="9" customFormat="1" ht="19.92" customHeight="1">
      <c r="B79" s="177"/>
      <c r="C79" s="178"/>
      <c r="D79" s="179" t="s">
        <v>119</v>
      </c>
      <c r="E79" s="180"/>
      <c r="F79" s="180"/>
      <c r="G79" s="180"/>
      <c r="H79" s="180"/>
      <c r="I79" s="181"/>
      <c r="J79" s="182">
        <f>J506</f>
        <v>0</v>
      </c>
      <c r="K79" s="178"/>
      <c r="L79" s="183"/>
    </row>
    <row r="80" s="9" customFormat="1" ht="19.92" customHeight="1">
      <c r="B80" s="177"/>
      <c r="C80" s="178"/>
      <c r="D80" s="179" t="s">
        <v>120</v>
      </c>
      <c r="E80" s="180"/>
      <c r="F80" s="180"/>
      <c r="G80" s="180"/>
      <c r="H80" s="180"/>
      <c r="I80" s="181"/>
      <c r="J80" s="182">
        <f>J530</f>
        <v>0</v>
      </c>
      <c r="K80" s="178"/>
      <c r="L80" s="183"/>
    </row>
    <row r="81" s="9" customFormat="1" ht="19.92" customHeight="1">
      <c r="B81" s="177"/>
      <c r="C81" s="178"/>
      <c r="D81" s="179" t="s">
        <v>121</v>
      </c>
      <c r="E81" s="180"/>
      <c r="F81" s="180"/>
      <c r="G81" s="180"/>
      <c r="H81" s="180"/>
      <c r="I81" s="181"/>
      <c r="J81" s="182">
        <f>J565</f>
        <v>0</v>
      </c>
      <c r="K81" s="178"/>
      <c r="L81" s="183"/>
    </row>
    <row r="82" s="9" customFormat="1" ht="19.92" customHeight="1">
      <c r="B82" s="177"/>
      <c r="C82" s="178"/>
      <c r="D82" s="179" t="s">
        <v>122</v>
      </c>
      <c r="E82" s="180"/>
      <c r="F82" s="180"/>
      <c r="G82" s="180"/>
      <c r="H82" s="180"/>
      <c r="I82" s="181"/>
      <c r="J82" s="182">
        <f>J618</f>
        <v>0</v>
      </c>
      <c r="K82" s="178"/>
      <c r="L82" s="183"/>
    </row>
    <row r="83" s="9" customFormat="1" ht="19.92" customHeight="1">
      <c r="B83" s="177"/>
      <c r="C83" s="178"/>
      <c r="D83" s="179" t="s">
        <v>123</v>
      </c>
      <c r="E83" s="180"/>
      <c r="F83" s="180"/>
      <c r="G83" s="180"/>
      <c r="H83" s="180"/>
      <c r="I83" s="181"/>
      <c r="J83" s="182">
        <f>J629</f>
        <v>0</v>
      </c>
      <c r="K83" s="178"/>
      <c r="L83" s="183"/>
    </row>
    <row r="84" s="9" customFormat="1" ht="19.92" customHeight="1">
      <c r="B84" s="177"/>
      <c r="C84" s="178"/>
      <c r="D84" s="179" t="s">
        <v>124</v>
      </c>
      <c r="E84" s="180"/>
      <c r="F84" s="180"/>
      <c r="G84" s="180"/>
      <c r="H84" s="180"/>
      <c r="I84" s="181"/>
      <c r="J84" s="182">
        <f>J665</f>
        <v>0</v>
      </c>
      <c r="K84" s="178"/>
      <c r="L84" s="183"/>
    </row>
    <row r="85" s="9" customFormat="1" ht="19.92" customHeight="1">
      <c r="B85" s="177"/>
      <c r="C85" s="178"/>
      <c r="D85" s="179" t="s">
        <v>125</v>
      </c>
      <c r="E85" s="180"/>
      <c r="F85" s="180"/>
      <c r="G85" s="180"/>
      <c r="H85" s="180"/>
      <c r="I85" s="181"/>
      <c r="J85" s="182">
        <f>J670</f>
        <v>0</v>
      </c>
      <c r="K85" s="178"/>
      <c r="L85" s="183"/>
    </row>
    <row r="86" s="9" customFormat="1" ht="19.92" customHeight="1">
      <c r="B86" s="177"/>
      <c r="C86" s="178"/>
      <c r="D86" s="179" t="s">
        <v>126</v>
      </c>
      <c r="E86" s="180"/>
      <c r="F86" s="180"/>
      <c r="G86" s="180"/>
      <c r="H86" s="180"/>
      <c r="I86" s="181"/>
      <c r="J86" s="182">
        <f>J689</f>
        <v>0</v>
      </c>
      <c r="K86" s="178"/>
      <c r="L86" s="183"/>
    </row>
    <row r="87" s="9" customFormat="1" ht="14.88" customHeight="1">
      <c r="B87" s="177"/>
      <c r="C87" s="178"/>
      <c r="D87" s="179" t="s">
        <v>127</v>
      </c>
      <c r="E87" s="180"/>
      <c r="F87" s="180"/>
      <c r="G87" s="180"/>
      <c r="H87" s="180"/>
      <c r="I87" s="181"/>
      <c r="J87" s="182">
        <f>J690</f>
        <v>0</v>
      </c>
      <c r="K87" s="178"/>
      <c r="L87" s="183"/>
    </row>
    <row r="88" s="9" customFormat="1" ht="14.88" customHeight="1">
      <c r="B88" s="177"/>
      <c r="C88" s="178"/>
      <c r="D88" s="179" t="s">
        <v>128</v>
      </c>
      <c r="E88" s="180"/>
      <c r="F88" s="180"/>
      <c r="G88" s="180"/>
      <c r="H88" s="180"/>
      <c r="I88" s="181"/>
      <c r="J88" s="182">
        <f>J693</f>
        <v>0</v>
      </c>
      <c r="K88" s="178"/>
      <c r="L88" s="183"/>
    </row>
    <row r="89" s="9" customFormat="1" ht="14.88" customHeight="1">
      <c r="B89" s="177"/>
      <c r="C89" s="178"/>
      <c r="D89" s="179" t="s">
        <v>129</v>
      </c>
      <c r="E89" s="180"/>
      <c r="F89" s="180"/>
      <c r="G89" s="180"/>
      <c r="H89" s="180"/>
      <c r="I89" s="181"/>
      <c r="J89" s="182">
        <f>J695</f>
        <v>0</v>
      </c>
      <c r="K89" s="178"/>
      <c r="L89" s="183"/>
    </row>
    <row r="90" s="9" customFormat="1" ht="14.88" customHeight="1">
      <c r="B90" s="177"/>
      <c r="C90" s="178"/>
      <c r="D90" s="179" t="s">
        <v>130</v>
      </c>
      <c r="E90" s="180"/>
      <c r="F90" s="180"/>
      <c r="G90" s="180"/>
      <c r="H90" s="180"/>
      <c r="I90" s="181"/>
      <c r="J90" s="182">
        <f>J710</f>
        <v>0</v>
      </c>
      <c r="K90" s="178"/>
      <c r="L90" s="183"/>
    </row>
    <row r="91" s="9" customFormat="1" ht="14.88" customHeight="1">
      <c r="B91" s="177"/>
      <c r="C91" s="178"/>
      <c r="D91" s="179" t="s">
        <v>131</v>
      </c>
      <c r="E91" s="180"/>
      <c r="F91" s="180"/>
      <c r="G91" s="180"/>
      <c r="H91" s="180"/>
      <c r="I91" s="181"/>
      <c r="J91" s="182">
        <f>J713</f>
        <v>0</v>
      </c>
      <c r="K91" s="178"/>
      <c r="L91" s="183"/>
    </row>
    <row r="92" s="9" customFormat="1" ht="14.88" customHeight="1">
      <c r="B92" s="177"/>
      <c r="C92" s="178"/>
      <c r="D92" s="179" t="s">
        <v>132</v>
      </c>
      <c r="E92" s="180"/>
      <c r="F92" s="180"/>
      <c r="G92" s="180"/>
      <c r="H92" s="180"/>
      <c r="I92" s="181"/>
      <c r="J92" s="182">
        <f>J715</f>
        <v>0</v>
      </c>
      <c r="K92" s="178"/>
      <c r="L92" s="183"/>
    </row>
    <row r="93" s="9" customFormat="1" ht="14.88" customHeight="1">
      <c r="B93" s="177"/>
      <c r="C93" s="178"/>
      <c r="D93" s="179" t="s">
        <v>133</v>
      </c>
      <c r="E93" s="180"/>
      <c r="F93" s="180"/>
      <c r="G93" s="180"/>
      <c r="H93" s="180"/>
      <c r="I93" s="181"/>
      <c r="J93" s="182">
        <f>J768</f>
        <v>0</v>
      </c>
      <c r="K93" s="178"/>
      <c r="L93" s="183"/>
    </row>
    <row r="94" s="9" customFormat="1" ht="19.92" customHeight="1">
      <c r="B94" s="177"/>
      <c r="C94" s="178"/>
      <c r="D94" s="179" t="s">
        <v>134</v>
      </c>
      <c r="E94" s="180"/>
      <c r="F94" s="180"/>
      <c r="G94" s="180"/>
      <c r="H94" s="180"/>
      <c r="I94" s="181"/>
      <c r="J94" s="182">
        <f>J777</f>
        <v>0</v>
      </c>
      <c r="K94" s="178"/>
      <c r="L94" s="183"/>
    </row>
    <row r="95" s="9" customFormat="1" ht="14.88" customHeight="1">
      <c r="B95" s="177"/>
      <c r="C95" s="178"/>
      <c r="D95" s="179" t="s">
        <v>135</v>
      </c>
      <c r="E95" s="180"/>
      <c r="F95" s="180"/>
      <c r="G95" s="180"/>
      <c r="H95" s="180"/>
      <c r="I95" s="181"/>
      <c r="J95" s="182">
        <f>J778</f>
        <v>0</v>
      </c>
      <c r="K95" s="178"/>
      <c r="L95" s="183"/>
    </row>
    <row r="96" s="9" customFormat="1" ht="14.88" customHeight="1">
      <c r="B96" s="177"/>
      <c r="C96" s="178"/>
      <c r="D96" s="179" t="s">
        <v>128</v>
      </c>
      <c r="E96" s="180"/>
      <c r="F96" s="180"/>
      <c r="G96" s="180"/>
      <c r="H96" s="180"/>
      <c r="I96" s="181"/>
      <c r="J96" s="182">
        <f>J781</f>
        <v>0</v>
      </c>
      <c r="K96" s="178"/>
      <c r="L96" s="183"/>
    </row>
    <row r="97" s="9" customFormat="1" ht="14.88" customHeight="1">
      <c r="B97" s="177"/>
      <c r="C97" s="178"/>
      <c r="D97" s="179" t="s">
        <v>129</v>
      </c>
      <c r="E97" s="180"/>
      <c r="F97" s="180"/>
      <c r="G97" s="180"/>
      <c r="H97" s="180"/>
      <c r="I97" s="181"/>
      <c r="J97" s="182">
        <f>J783</f>
        <v>0</v>
      </c>
      <c r="K97" s="178"/>
      <c r="L97" s="183"/>
    </row>
    <row r="98" s="9" customFormat="1" ht="14.88" customHeight="1">
      <c r="B98" s="177"/>
      <c r="C98" s="178"/>
      <c r="D98" s="179" t="s">
        <v>131</v>
      </c>
      <c r="E98" s="180"/>
      <c r="F98" s="180"/>
      <c r="G98" s="180"/>
      <c r="H98" s="180"/>
      <c r="I98" s="181"/>
      <c r="J98" s="182">
        <f>J791</f>
        <v>0</v>
      </c>
      <c r="K98" s="178"/>
      <c r="L98" s="183"/>
    </row>
    <row r="99" s="9" customFormat="1" ht="14.88" customHeight="1">
      <c r="B99" s="177"/>
      <c r="C99" s="178"/>
      <c r="D99" s="179" t="s">
        <v>136</v>
      </c>
      <c r="E99" s="180"/>
      <c r="F99" s="180"/>
      <c r="G99" s="180"/>
      <c r="H99" s="180"/>
      <c r="I99" s="181"/>
      <c r="J99" s="182">
        <f>J793</f>
        <v>0</v>
      </c>
      <c r="K99" s="178"/>
      <c r="L99" s="183"/>
    </row>
    <row r="100" s="9" customFormat="1" ht="19.92" customHeight="1">
      <c r="B100" s="177"/>
      <c r="C100" s="178"/>
      <c r="D100" s="179" t="s">
        <v>137</v>
      </c>
      <c r="E100" s="180"/>
      <c r="F100" s="180"/>
      <c r="G100" s="180"/>
      <c r="H100" s="180"/>
      <c r="I100" s="181"/>
      <c r="J100" s="182">
        <f>J796</f>
        <v>0</v>
      </c>
      <c r="K100" s="178"/>
      <c r="L100" s="183"/>
    </row>
    <row r="101" s="9" customFormat="1" ht="14.88" customHeight="1">
      <c r="B101" s="177"/>
      <c r="C101" s="178"/>
      <c r="D101" s="179" t="s">
        <v>138</v>
      </c>
      <c r="E101" s="180"/>
      <c r="F101" s="180"/>
      <c r="G101" s="180"/>
      <c r="H101" s="180"/>
      <c r="I101" s="181"/>
      <c r="J101" s="182">
        <f>J797</f>
        <v>0</v>
      </c>
      <c r="K101" s="178"/>
      <c r="L101" s="183"/>
    </row>
    <row r="102" s="9" customFormat="1" ht="14.88" customHeight="1">
      <c r="B102" s="177"/>
      <c r="C102" s="178"/>
      <c r="D102" s="179" t="s">
        <v>139</v>
      </c>
      <c r="E102" s="180"/>
      <c r="F102" s="180"/>
      <c r="G102" s="180"/>
      <c r="H102" s="180"/>
      <c r="I102" s="181"/>
      <c r="J102" s="182">
        <f>J814</f>
        <v>0</v>
      </c>
      <c r="K102" s="178"/>
      <c r="L102" s="183"/>
    </row>
    <row r="103" s="9" customFormat="1" ht="19.92" customHeight="1">
      <c r="B103" s="177"/>
      <c r="C103" s="178"/>
      <c r="D103" s="179" t="s">
        <v>140</v>
      </c>
      <c r="E103" s="180"/>
      <c r="F103" s="180"/>
      <c r="G103" s="180"/>
      <c r="H103" s="180"/>
      <c r="I103" s="181"/>
      <c r="J103" s="182">
        <f>J838</f>
        <v>0</v>
      </c>
      <c r="K103" s="178"/>
      <c r="L103" s="183"/>
    </row>
    <row r="104" s="9" customFormat="1" ht="14.88" customHeight="1">
      <c r="B104" s="177"/>
      <c r="C104" s="178"/>
      <c r="D104" s="179" t="s">
        <v>141</v>
      </c>
      <c r="E104" s="180"/>
      <c r="F104" s="180"/>
      <c r="G104" s="180"/>
      <c r="H104" s="180"/>
      <c r="I104" s="181"/>
      <c r="J104" s="182">
        <f>J839</f>
        <v>0</v>
      </c>
      <c r="K104" s="178"/>
      <c r="L104" s="183"/>
    </row>
    <row r="105" s="9" customFormat="1" ht="14.88" customHeight="1">
      <c r="B105" s="177"/>
      <c r="C105" s="178"/>
      <c r="D105" s="179" t="s">
        <v>142</v>
      </c>
      <c r="E105" s="180"/>
      <c r="F105" s="180"/>
      <c r="G105" s="180"/>
      <c r="H105" s="180"/>
      <c r="I105" s="181"/>
      <c r="J105" s="182">
        <f>J856</f>
        <v>0</v>
      </c>
      <c r="K105" s="178"/>
      <c r="L105" s="183"/>
    </row>
    <row r="106" s="9" customFormat="1" ht="14.88" customHeight="1">
      <c r="B106" s="177"/>
      <c r="C106" s="178"/>
      <c r="D106" s="179" t="s">
        <v>143</v>
      </c>
      <c r="E106" s="180"/>
      <c r="F106" s="180"/>
      <c r="G106" s="180"/>
      <c r="H106" s="180"/>
      <c r="I106" s="181"/>
      <c r="J106" s="182">
        <f>J873</f>
        <v>0</v>
      </c>
      <c r="K106" s="178"/>
      <c r="L106" s="183"/>
    </row>
    <row r="107" s="9" customFormat="1" ht="14.88" customHeight="1">
      <c r="B107" s="177"/>
      <c r="C107" s="178"/>
      <c r="D107" s="179" t="s">
        <v>144</v>
      </c>
      <c r="E107" s="180"/>
      <c r="F107" s="180"/>
      <c r="G107" s="180"/>
      <c r="H107" s="180"/>
      <c r="I107" s="181"/>
      <c r="J107" s="182">
        <f>J890</f>
        <v>0</v>
      </c>
      <c r="K107" s="178"/>
      <c r="L107" s="183"/>
    </row>
    <row r="108" s="9" customFormat="1" ht="14.88" customHeight="1">
      <c r="B108" s="177"/>
      <c r="C108" s="178"/>
      <c r="D108" s="179" t="s">
        <v>145</v>
      </c>
      <c r="E108" s="180"/>
      <c r="F108" s="180"/>
      <c r="G108" s="180"/>
      <c r="H108" s="180"/>
      <c r="I108" s="181"/>
      <c r="J108" s="182">
        <f>J907</f>
        <v>0</v>
      </c>
      <c r="K108" s="178"/>
      <c r="L108" s="183"/>
    </row>
    <row r="109" s="9" customFormat="1" ht="14.88" customHeight="1">
      <c r="B109" s="177"/>
      <c r="C109" s="178"/>
      <c r="D109" s="179" t="s">
        <v>146</v>
      </c>
      <c r="E109" s="180"/>
      <c r="F109" s="180"/>
      <c r="G109" s="180"/>
      <c r="H109" s="180"/>
      <c r="I109" s="181"/>
      <c r="J109" s="182">
        <f>J909</f>
        <v>0</v>
      </c>
      <c r="K109" s="178"/>
      <c r="L109" s="183"/>
    </row>
    <row r="110" s="9" customFormat="1" ht="14.88" customHeight="1">
      <c r="B110" s="177"/>
      <c r="C110" s="178"/>
      <c r="D110" s="179" t="s">
        <v>147</v>
      </c>
      <c r="E110" s="180"/>
      <c r="F110" s="180"/>
      <c r="G110" s="180"/>
      <c r="H110" s="180"/>
      <c r="I110" s="181"/>
      <c r="J110" s="182">
        <f>J911</f>
        <v>0</v>
      </c>
      <c r="K110" s="178"/>
      <c r="L110" s="183"/>
    </row>
    <row r="111" s="9" customFormat="1" ht="14.88" customHeight="1">
      <c r="B111" s="177"/>
      <c r="C111" s="178"/>
      <c r="D111" s="179" t="s">
        <v>148</v>
      </c>
      <c r="E111" s="180"/>
      <c r="F111" s="180"/>
      <c r="G111" s="180"/>
      <c r="H111" s="180"/>
      <c r="I111" s="181"/>
      <c r="J111" s="182">
        <f>J914</f>
        <v>0</v>
      </c>
      <c r="K111" s="178"/>
      <c r="L111" s="183"/>
    </row>
    <row r="112" s="9" customFormat="1" ht="14.88" customHeight="1">
      <c r="B112" s="177"/>
      <c r="C112" s="178"/>
      <c r="D112" s="179" t="s">
        <v>149</v>
      </c>
      <c r="E112" s="180"/>
      <c r="F112" s="180"/>
      <c r="G112" s="180"/>
      <c r="H112" s="180"/>
      <c r="I112" s="181"/>
      <c r="J112" s="182">
        <f>J918</f>
        <v>0</v>
      </c>
      <c r="K112" s="178"/>
      <c r="L112" s="183"/>
    </row>
    <row r="113" s="1" customFormat="1" ht="21.84" customHeight="1">
      <c r="B113" s="37"/>
      <c r="C113" s="38"/>
      <c r="D113" s="38"/>
      <c r="E113" s="38"/>
      <c r="F113" s="38"/>
      <c r="G113" s="38"/>
      <c r="H113" s="38"/>
      <c r="I113" s="134"/>
      <c r="J113" s="38"/>
      <c r="K113" s="38"/>
      <c r="L113" s="42"/>
    </row>
    <row r="114" s="1" customFormat="1" ht="6.96" customHeight="1">
      <c r="B114" s="57"/>
      <c r="C114" s="58"/>
      <c r="D114" s="58"/>
      <c r="E114" s="58"/>
      <c r="F114" s="58"/>
      <c r="G114" s="58"/>
      <c r="H114" s="58"/>
      <c r="I114" s="160"/>
      <c r="J114" s="58"/>
      <c r="K114" s="58"/>
      <c r="L114" s="42"/>
    </row>
    <row r="118" s="1" customFormat="1" ht="6.96" customHeight="1">
      <c r="B118" s="59"/>
      <c r="C118" s="60"/>
      <c r="D118" s="60"/>
      <c r="E118" s="60"/>
      <c r="F118" s="60"/>
      <c r="G118" s="60"/>
      <c r="H118" s="60"/>
      <c r="I118" s="163"/>
      <c r="J118" s="60"/>
      <c r="K118" s="60"/>
      <c r="L118" s="42"/>
    </row>
    <row r="119" s="1" customFormat="1" ht="24.96" customHeight="1">
      <c r="B119" s="37"/>
      <c r="C119" s="22" t="s">
        <v>150</v>
      </c>
      <c r="D119" s="38"/>
      <c r="E119" s="38"/>
      <c r="F119" s="38"/>
      <c r="G119" s="38"/>
      <c r="H119" s="38"/>
      <c r="I119" s="134"/>
      <c r="J119" s="38"/>
      <c r="K119" s="38"/>
      <c r="L119" s="42"/>
    </row>
    <row r="120" s="1" customFormat="1" ht="6.96" customHeight="1">
      <c r="B120" s="37"/>
      <c r="C120" s="38"/>
      <c r="D120" s="38"/>
      <c r="E120" s="38"/>
      <c r="F120" s="38"/>
      <c r="G120" s="38"/>
      <c r="H120" s="38"/>
      <c r="I120" s="134"/>
      <c r="J120" s="38"/>
      <c r="K120" s="38"/>
      <c r="L120" s="42"/>
    </row>
    <row r="121" s="1" customFormat="1" ht="12" customHeight="1">
      <c r="B121" s="37"/>
      <c r="C121" s="31" t="s">
        <v>16</v>
      </c>
      <c r="D121" s="38"/>
      <c r="E121" s="38"/>
      <c r="F121" s="38"/>
      <c r="G121" s="38"/>
      <c r="H121" s="38"/>
      <c r="I121" s="134"/>
      <c r="J121" s="38"/>
      <c r="K121" s="38"/>
      <c r="L121" s="42"/>
    </row>
    <row r="122" s="1" customFormat="1" ht="16.5" customHeight="1">
      <c r="B122" s="37"/>
      <c r="C122" s="38"/>
      <c r="D122" s="38"/>
      <c r="E122" s="164" t="str">
        <f>E7</f>
        <v>SOUE Plzeň - rekonstrukce soc.zařízení tělocvičen,vč.rozvodů a instalací - 2.etapa</v>
      </c>
      <c r="F122" s="31"/>
      <c r="G122" s="31"/>
      <c r="H122" s="31"/>
      <c r="I122" s="134"/>
      <c r="J122" s="38"/>
      <c r="K122" s="38"/>
      <c r="L122" s="42"/>
    </row>
    <row r="123" s="1" customFormat="1" ht="12" customHeight="1">
      <c r="B123" s="37"/>
      <c r="C123" s="31" t="s">
        <v>93</v>
      </c>
      <c r="D123" s="38"/>
      <c r="E123" s="38"/>
      <c r="F123" s="38"/>
      <c r="G123" s="38"/>
      <c r="H123" s="38"/>
      <c r="I123" s="134"/>
      <c r="J123" s="38"/>
      <c r="K123" s="38"/>
      <c r="L123" s="42"/>
    </row>
    <row r="124" s="1" customFormat="1" ht="16.5" customHeight="1">
      <c r="B124" s="37"/>
      <c r="C124" s="38"/>
      <c r="D124" s="38"/>
      <c r="E124" s="67" t="str">
        <f>E9</f>
        <v>01 - Stavební objekt - šatny,sociální zařízení</v>
      </c>
      <c r="F124" s="38"/>
      <c r="G124" s="38"/>
      <c r="H124" s="38"/>
      <c r="I124" s="134"/>
      <c r="J124" s="38"/>
      <c r="K124" s="38"/>
      <c r="L124" s="42"/>
    </row>
    <row r="125" s="1" customFormat="1" ht="6.96" customHeight="1">
      <c r="B125" s="37"/>
      <c r="C125" s="38"/>
      <c r="D125" s="38"/>
      <c r="E125" s="38"/>
      <c r="F125" s="38"/>
      <c r="G125" s="38"/>
      <c r="H125" s="38"/>
      <c r="I125" s="134"/>
      <c r="J125" s="38"/>
      <c r="K125" s="38"/>
      <c r="L125" s="42"/>
    </row>
    <row r="126" s="1" customFormat="1" ht="12" customHeight="1">
      <c r="B126" s="37"/>
      <c r="C126" s="31" t="s">
        <v>21</v>
      </c>
      <c r="D126" s="38"/>
      <c r="E126" s="38"/>
      <c r="F126" s="26" t="str">
        <f>F12</f>
        <v>pavilon č.13,č.p. 678/č,o,40,Vejprnická</v>
      </c>
      <c r="G126" s="38"/>
      <c r="H126" s="38"/>
      <c r="I126" s="137" t="s">
        <v>23</v>
      </c>
      <c r="J126" s="70" t="str">
        <f>IF(J12="","",J12)</f>
        <v>21. 2. 2019</v>
      </c>
      <c r="K126" s="38"/>
      <c r="L126" s="42"/>
    </row>
    <row r="127" s="1" customFormat="1" ht="6.96" customHeight="1">
      <c r="B127" s="37"/>
      <c r="C127" s="38"/>
      <c r="D127" s="38"/>
      <c r="E127" s="38"/>
      <c r="F127" s="38"/>
      <c r="G127" s="38"/>
      <c r="H127" s="38"/>
      <c r="I127" s="134"/>
      <c r="J127" s="38"/>
      <c r="K127" s="38"/>
      <c r="L127" s="42"/>
    </row>
    <row r="128" s="1" customFormat="1" ht="43.05" customHeight="1">
      <c r="B128" s="37"/>
      <c r="C128" s="31" t="s">
        <v>25</v>
      </c>
      <c r="D128" s="38"/>
      <c r="E128" s="38"/>
      <c r="F128" s="26" t="str">
        <f>E15</f>
        <v>SOUE Plzeň,Vejprnická 56,318 02 Plzeň</v>
      </c>
      <c r="G128" s="38"/>
      <c r="H128" s="38"/>
      <c r="I128" s="137" t="s">
        <v>32</v>
      </c>
      <c r="J128" s="35" t="str">
        <f>E21</f>
        <v>L.Beneda,Čižická 279, 332 09 Štěnovice</v>
      </c>
      <c r="K128" s="38"/>
      <c r="L128" s="42"/>
    </row>
    <row r="129" s="1" customFormat="1" ht="43.05" customHeight="1">
      <c r="B129" s="37"/>
      <c r="C129" s="31" t="s">
        <v>30</v>
      </c>
      <c r="D129" s="38"/>
      <c r="E129" s="38"/>
      <c r="F129" s="26" t="str">
        <f>IF(E18="","",E18)</f>
        <v>Vyplň údaj</v>
      </c>
      <c r="G129" s="38"/>
      <c r="H129" s="38"/>
      <c r="I129" s="137" t="s">
        <v>37</v>
      </c>
      <c r="J129" s="35" t="str">
        <f>E24</f>
        <v>Martina Havířová, Vranovská 1348, 349 01 Stříbro</v>
      </c>
      <c r="K129" s="38"/>
      <c r="L129" s="42"/>
    </row>
    <row r="130" s="1" customFormat="1" ht="10.32" customHeight="1">
      <c r="B130" s="37"/>
      <c r="C130" s="38"/>
      <c r="D130" s="38"/>
      <c r="E130" s="38"/>
      <c r="F130" s="38"/>
      <c r="G130" s="38"/>
      <c r="H130" s="38"/>
      <c r="I130" s="134"/>
      <c r="J130" s="38"/>
      <c r="K130" s="38"/>
      <c r="L130" s="42"/>
    </row>
    <row r="131" s="10" customFormat="1" ht="29.28" customHeight="1">
      <c r="B131" s="184"/>
      <c r="C131" s="185" t="s">
        <v>151</v>
      </c>
      <c r="D131" s="186" t="s">
        <v>62</v>
      </c>
      <c r="E131" s="186" t="s">
        <v>58</v>
      </c>
      <c r="F131" s="186" t="s">
        <v>59</v>
      </c>
      <c r="G131" s="186" t="s">
        <v>152</v>
      </c>
      <c r="H131" s="186" t="s">
        <v>153</v>
      </c>
      <c r="I131" s="187" t="s">
        <v>154</v>
      </c>
      <c r="J131" s="186" t="s">
        <v>98</v>
      </c>
      <c r="K131" s="188" t="s">
        <v>155</v>
      </c>
      <c r="L131" s="189"/>
      <c r="M131" s="90" t="s">
        <v>19</v>
      </c>
      <c r="N131" s="91" t="s">
        <v>47</v>
      </c>
      <c r="O131" s="91" t="s">
        <v>156</v>
      </c>
      <c r="P131" s="91" t="s">
        <v>157</v>
      </c>
      <c r="Q131" s="91" t="s">
        <v>158</v>
      </c>
      <c r="R131" s="91" t="s">
        <v>159</v>
      </c>
      <c r="S131" s="91" t="s">
        <v>160</v>
      </c>
      <c r="T131" s="92" t="s">
        <v>161</v>
      </c>
    </row>
    <row r="132" s="1" customFormat="1" ht="22.8" customHeight="1">
      <c r="B132" s="37"/>
      <c r="C132" s="97" t="s">
        <v>162</v>
      </c>
      <c r="D132" s="38"/>
      <c r="E132" s="38"/>
      <c r="F132" s="38"/>
      <c r="G132" s="38"/>
      <c r="H132" s="38"/>
      <c r="I132" s="134"/>
      <c r="J132" s="190">
        <f>BK132</f>
        <v>0</v>
      </c>
      <c r="K132" s="38"/>
      <c r="L132" s="42"/>
      <c r="M132" s="93"/>
      <c r="N132" s="94"/>
      <c r="O132" s="94"/>
      <c r="P132" s="191">
        <f>P133+P396</f>
        <v>0</v>
      </c>
      <c r="Q132" s="94"/>
      <c r="R132" s="191">
        <f>R133+R396</f>
        <v>153.10718171860808</v>
      </c>
      <c r="S132" s="94"/>
      <c r="T132" s="192">
        <f>T133+T396</f>
        <v>144.64638938000002</v>
      </c>
      <c r="AT132" s="16" t="s">
        <v>76</v>
      </c>
      <c r="AU132" s="16" t="s">
        <v>99</v>
      </c>
      <c r="BK132" s="193">
        <f>BK133+BK396</f>
        <v>0</v>
      </c>
    </row>
    <row r="133" s="11" customFormat="1" ht="25.92" customHeight="1">
      <c r="B133" s="194"/>
      <c r="C133" s="195"/>
      <c r="D133" s="196" t="s">
        <v>76</v>
      </c>
      <c r="E133" s="197" t="s">
        <v>163</v>
      </c>
      <c r="F133" s="197" t="s">
        <v>164</v>
      </c>
      <c r="G133" s="195"/>
      <c r="H133" s="195"/>
      <c r="I133" s="198"/>
      <c r="J133" s="199">
        <f>BK133</f>
        <v>0</v>
      </c>
      <c r="K133" s="195"/>
      <c r="L133" s="200"/>
      <c r="M133" s="201"/>
      <c r="N133" s="202"/>
      <c r="O133" s="202"/>
      <c r="P133" s="203">
        <f>P134+P164+P171+P232+P256+P273+P277+P280+P286+P383+P393</f>
        <v>0</v>
      </c>
      <c r="Q133" s="202"/>
      <c r="R133" s="203">
        <f>R134+R164+R171+R232+R256+R273+R277+R280+R286+R383+R393</f>
        <v>129.11379032514068</v>
      </c>
      <c r="S133" s="202"/>
      <c r="T133" s="204">
        <f>T134+T164+T171+T232+T256+T273+T277+T280+T286+T383+T393</f>
        <v>144.26160870000001</v>
      </c>
      <c r="AR133" s="205" t="s">
        <v>85</v>
      </c>
      <c r="AT133" s="206" t="s">
        <v>76</v>
      </c>
      <c r="AU133" s="206" t="s">
        <v>77</v>
      </c>
      <c r="AY133" s="205" t="s">
        <v>165</v>
      </c>
      <c r="BK133" s="207">
        <f>BK134+BK164+BK171+BK232+BK256+BK273+BK277+BK280+BK286+BK383+BK393</f>
        <v>0</v>
      </c>
    </row>
    <row r="134" s="11" customFormat="1" ht="22.8" customHeight="1">
      <c r="B134" s="194"/>
      <c r="C134" s="195"/>
      <c r="D134" s="196" t="s">
        <v>76</v>
      </c>
      <c r="E134" s="208" t="s">
        <v>85</v>
      </c>
      <c r="F134" s="208" t="s">
        <v>166</v>
      </c>
      <c r="G134" s="195"/>
      <c r="H134" s="195"/>
      <c r="I134" s="198"/>
      <c r="J134" s="209">
        <f>BK134</f>
        <v>0</v>
      </c>
      <c r="K134" s="195"/>
      <c r="L134" s="200"/>
      <c r="M134" s="201"/>
      <c r="N134" s="202"/>
      <c r="O134" s="202"/>
      <c r="P134" s="203">
        <f>SUM(P135:P163)</f>
        <v>0</v>
      </c>
      <c r="Q134" s="202"/>
      <c r="R134" s="203">
        <f>SUM(R135:R163)</f>
        <v>15.48</v>
      </c>
      <c r="S134" s="202"/>
      <c r="T134" s="204">
        <f>SUM(T135:T163)</f>
        <v>0</v>
      </c>
      <c r="AR134" s="205" t="s">
        <v>85</v>
      </c>
      <c r="AT134" s="206" t="s">
        <v>76</v>
      </c>
      <c r="AU134" s="206" t="s">
        <v>85</v>
      </c>
      <c r="AY134" s="205" t="s">
        <v>165</v>
      </c>
      <c r="BK134" s="207">
        <f>SUM(BK135:BK163)</f>
        <v>0</v>
      </c>
    </row>
    <row r="135" s="1" customFormat="1" ht="16.5" customHeight="1">
      <c r="B135" s="37"/>
      <c r="C135" s="210" t="s">
        <v>85</v>
      </c>
      <c r="D135" s="210" t="s">
        <v>167</v>
      </c>
      <c r="E135" s="211" t="s">
        <v>168</v>
      </c>
      <c r="F135" s="212" t="s">
        <v>169</v>
      </c>
      <c r="G135" s="213" t="s">
        <v>170</v>
      </c>
      <c r="H135" s="214">
        <v>27</v>
      </c>
      <c r="I135" s="215"/>
      <c r="J135" s="216">
        <f>ROUND(I135*H135,2)</f>
        <v>0</v>
      </c>
      <c r="K135" s="212" t="s">
        <v>171</v>
      </c>
      <c r="L135" s="42"/>
      <c r="M135" s="217" t="s">
        <v>19</v>
      </c>
      <c r="N135" s="218" t="s">
        <v>48</v>
      </c>
      <c r="O135" s="82"/>
      <c r="P135" s="219">
        <f>O135*H135</f>
        <v>0</v>
      </c>
      <c r="Q135" s="219">
        <v>0</v>
      </c>
      <c r="R135" s="219">
        <f>Q135*H135</f>
        <v>0</v>
      </c>
      <c r="S135" s="219">
        <v>0</v>
      </c>
      <c r="T135" s="220">
        <f>S135*H135</f>
        <v>0</v>
      </c>
      <c r="AR135" s="221" t="s">
        <v>172</v>
      </c>
      <c r="AT135" s="221" t="s">
        <v>167</v>
      </c>
      <c r="AU135" s="221" t="s">
        <v>87</v>
      </c>
      <c r="AY135" s="16" t="s">
        <v>165</v>
      </c>
      <c r="BE135" s="222">
        <f>IF(N135="základní",J135,0)</f>
        <v>0</v>
      </c>
      <c r="BF135" s="222">
        <f>IF(N135="snížená",J135,0)</f>
        <v>0</v>
      </c>
      <c r="BG135" s="222">
        <f>IF(N135="zákl. přenesená",J135,0)</f>
        <v>0</v>
      </c>
      <c r="BH135" s="222">
        <f>IF(N135="sníž. přenesená",J135,0)</f>
        <v>0</v>
      </c>
      <c r="BI135" s="222">
        <f>IF(N135="nulová",J135,0)</f>
        <v>0</v>
      </c>
      <c r="BJ135" s="16" t="s">
        <v>85</v>
      </c>
      <c r="BK135" s="222">
        <f>ROUND(I135*H135,2)</f>
        <v>0</v>
      </c>
      <c r="BL135" s="16" t="s">
        <v>172</v>
      </c>
      <c r="BM135" s="221" t="s">
        <v>173</v>
      </c>
    </row>
    <row r="136" s="1" customFormat="1">
      <c r="B136" s="37"/>
      <c r="C136" s="38"/>
      <c r="D136" s="223" t="s">
        <v>174</v>
      </c>
      <c r="E136" s="38"/>
      <c r="F136" s="224" t="s">
        <v>175</v>
      </c>
      <c r="G136" s="38"/>
      <c r="H136" s="38"/>
      <c r="I136" s="134"/>
      <c r="J136" s="38"/>
      <c r="K136" s="38"/>
      <c r="L136" s="42"/>
      <c r="M136" s="225"/>
      <c r="N136" s="82"/>
      <c r="O136" s="82"/>
      <c r="P136" s="82"/>
      <c r="Q136" s="82"/>
      <c r="R136" s="82"/>
      <c r="S136" s="82"/>
      <c r="T136" s="83"/>
      <c r="AT136" s="16" t="s">
        <v>174</v>
      </c>
      <c r="AU136" s="16" t="s">
        <v>87</v>
      </c>
    </row>
    <row r="137" s="12" customFormat="1">
      <c r="B137" s="226"/>
      <c r="C137" s="227"/>
      <c r="D137" s="223" t="s">
        <v>176</v>
      </c>
      <c r="E137" s="228" t="s">
        <v>19</v>
      </c>
      <c r="F137" s="229" t="s">
        <v>177</v>
      </c>
      <c r="G137" s="227"/>
      <c r="H137" s="228" t="s">
        <v>19</v>
      </c>
      <c r="I137" s="230"/>
      <c r="J137" s="227"/>
      <c r="K137" s="227"/>
      <c r="L137" s="231"/>
      <c r="M137" s="232"/>
      <c r="N137" s="233"/>
      <c r="O137" s="233"/>
      <c r="P137" s="233"/>
      <c r="Q137" s="233"/>
      <c r="R137" s="233"/>
      <c r="S137" s="233"/>
      <c r="T137" s="234"/>
      <c r="AT137" s="235" t="s">
        <v>176</v>
      </c>
      <c r="AU137" s="235" t="s">
        <v>87</v>
      </c>
      <c r="AV137" s="12" t="s">
        <v>85</v>
      </c>
      <c r="AW137" s="12" t="s">
        <v>36</v>
      </c>
      <c r="AX137" s="12" t="s">
        <v>77</v>
      </c>
      <c r="AY137" s="235" t="s">
        <v>165</v>
      </c>
    </row>
    <row r="138" s="13" customFormat="1">
      <c r="B138" s="236"/>
      <c r="C138" s="237"/>
      <c r="D138" s="223" t="s">
        <v>176</v>
      </c>
      <c r="E138" s="238" t="s">
        <v>19</v>
      </c>
      <c r="F138" s="239" t="s">
        <v>178</v>
      </c>
      <c r="G138" s="237"/>
      <c r="H138" s="240">
        <v>27</v>
      </c>
      <c r="I138" s="241"/>
      <c r="J138" s="237"/>
      <c r="K138" s="237"/>
      <c r="L138" s="242"/>
      <c r="M138" s="243"/>
      <c r="N138" s="244"/>
      <c r="O138" s="244"/>
      <c r="P138" s="244"/>
      <c r="Q138" s="244"/>
      <c r="R138" s="244"/>
      <c r="S138" s="244"/>
      <c r="T138" s="245"/>
      <c r="AT138" s="246" t="s">
        <v>176</v>
      </c>
      <c r="AU138" s="246" t="s">
        <v>87</v>
      </c>
      <c r="AV138" s="13" t="s">
        <v>87</v>
      </c>
      <c r="AW138" s="13" t="s">
        <v>36</v>
      </c>
      <c r="AX138" s="13" t="s">
        <v>77</v>
      </c>
      <c r="AY138" s="246" t="s">
        <v>165</v>
      </c>
    </row>
    <row r="139" s="1" customFormat="1" ht="24" customHeight="1">
      <c r="B139" s="37"/>
      <c r="C139" s="210" t="s">
        <v>87</v>
      </c>
      <c r="D139" s="210" t="s">
        <v>167</v>
      </c>
      <c r="E139" s="211" t="s">
        <v>179</v>
      </c>
      <c r="F139" s="212" t="s">
        <v>180</v>
      </c>
      <c r="G139" s="213" t="s">
        <v>170</v>
      </c>
      <c r="H139" s="214">
        <v>19.600000000000001</v>
      </c>
      <c r="I139" s="215"/>
      <c r="J139" s="216">
        <f>ROUND(I139*H139,2)</f>
        <v>0</v>
      </c>
      <c r="K139" s="212" t="s">
        <v>171</v>
      </c>
      <c r="L139" s="42"/>
      <c r="M139" s="217" t="s">
        <v>19</v>
      </c>
      <c r="N139" s="218" t="s">
        <v>48</v>
      </c>
      <c r="O139" s="82"/>
      <c r="P139" s="219">
        <f>O139*H139</f>
        <v>0</v>
      </c>
      <c r="Q139" s="219">
        <v>0</v>
      </c>
      <c r="R139" s="219">
        <f>Q139*H139</f>
        <v>0</v>
      </c>
      <c r="S139" s="219">
        <v>0</v>
      </c>
      <c r="T139" s="220">
        <f>S139*H139</f>
        <v>0</v>
      </c>
      <c r="AR139" s="221" t="s">
        <v>172</v>
      </c>
      <c r="AT139" s="221" t="s">
        <v>167</v>
      </c>
      <c r="AU139" s="221" t="s">
        <v>87</v>
      </c>
      <c r="AY139" s="16" t="s">
        <v>165</v>
      </c>
      <c r="BE139" s="222">
        <f>IF(N139="základní",J139,0)</f>
        <v>0</v>
      </c>
      <c r="BF139" s="222">
        <f>IF(N139="snížená",J139,0)</f>
        <v>0</v>
      </c>
      <c r="BG139" s="222">
        <f>IF(N139="zákl. přenesená",J139,0)</f>
        <v>0</v>
      </c>
      <c r="BH139" s="222">
        <f>IF(N139="sníž. přenesená",J139,0)</f>
        <v>0</v>
      </c>
      <c r="BI139" s="222">
        <f>IF(N139="nulová",J139,0)</f>
        <v>0</v>
      </c>
      <c r="BJ139" s="16" t="s">
        <v>85</v>
      </c>
      <c r="BK139" s="222">
        <f>ROUND(I139*H139,2)</f>
        <v>0</v>
      </c>
      <c r="BL139" s="16" t="s">
        <v>172</v>
      </c>
      <c r="BM139" s="221" t="s">
        <v>181</v>
      </c>
    </row>
    <row r="140" s="1" customFormat="1">
      <c r="B140" s="37"/>
      <c r="C140" s="38"/>
      <c r="D140" s="223" t="s">
        <v>174</v>
      </c>
      <c r="E140" s="38"/>
      <c r="F140" s="224" t="s">
        <v>182</v>
      </c>
      <c r="G140" s="38"/>
      <c r="H140" s="38"/>
      <c r="I140" s="134"/>
      <c r="J140" s="38"/>
      <c r="K140" s="38"/>
      <c r="L140" s="42"/>
      <c r="M140" s="225"/>
      <c r="N140" s="82"/>
      <c r="O140" s="82"/>
      <c r="P140" s="82"/>
      <c r="Q140" s="82"/>
      <c r="R140" s="82"/>
      <c r="S140" s="82"/>
      <c r="T140" s="83"/>
      <c r="AT140" s="16" t="s">
        <v>174</v>
      </c>
      <c r="AU140" s="16" t="s">
        <v>87</v>
      </c>
    </row>
    <row r="141" s="12" customFormat="1">
      <c r="B141" s="226"/>
      <c r="C141" s="227"/>
      <c r="D141" s="223" t="s">
        <v>176</v>
      </c>
      <c r="E141" s="228" t="s">
        <v>19</v>
      </c>
      <c r="F141" s="229" t="s">
        <v>183</v>
      </c>
      <c r="G141" s="227"/>
      <c r="H141" s="228" t="s">
        <v>19</v>
      </c>
      <c r="I141" s="230"/>
      <c r="J141" s="227"/>
      <c r="K141" s="227"/>
      <c r="L141" s="231"/>
      <c r="M141" s="232"/>
      <c r="N141" s="233"/>
      <c r="O141" s="233"/>
      <c r="P141" s="233"/>
      <c r="Q141" s="233"/>
      <c r="R141" s="233"/>
      <c r="S141" s="233"/>
      <c r="T141" s="234"/>
      <c r="AT141" s="235" t="s">
        <v>176</v>
      </c>
      <c r="AU141" s="235" t="s">
        <v>87</v>
      </c>
      <c r="AV141" s="12" t="s">
        <v>85</v>
      </c>
      <c r="AW141" s="12" t="s">
        <v>36</v>
      </c>
      <c r="AX141" s="12" t="s">
        <v>77</v>
      </c>
      <c r="AY141" s="235" t="s">
        <v>165</v>
      </c>
    </row>
    <row r="142" s="13" customFormat="1">
      <c r="B142" s="236"/>
      <c r="C142" s="237"/>
      <c r="D142" s="223" t="s">
        <v>176</v>
      </c>
      <c r="E142" s="238" t="s">
        <v>19</v>
      </c>
      <c r="F142" s="239" t="s">
        <v>184</v>
      </c>
      <c r="G142" s="237"/>
      <c r="H142" s="240">
        <v>19.600000000000001</v>
      </c>
      <c r="I142" s="241"/>
      <c r="J142" s="237"/>
      <c r="K142" s="237"/>
      <c r="L142" s="242"/>
      <c r="M142" s="243"/>
      <c r="N142" s="244"/>
      <c r="O142" s="244"/>
      <c r="P142" s="244"/>
      <c r="Q142" s="244"/>
      <c r="R142" s="244"/>
      <c r="S142" s="244"/>
      <c r="T142" s="245"/>
      <c r="AT142" s="246" t="s">
        <v>176</v>
      </c>
      <c r="AU142" s="246" t="s">
        <v>87</v>
      </c>
      <c r="AV142" s="13" t="s">
        <v>87</v>
      </c>
      <c r="AW142" s="13" t="s">
        <v>36</v>
      </c>
      <c r="AX142" s="13" t="s">
        <v>77</v>
      </c>
      <c r="AY142" s="246" t="s">
        <v>165</v>
      </c>
    </row>
    <row r="143" s="1" customFormat="1" ht="24" customHeight="1">
      <c r="B143" s="37"/>
      <c r="C143" s="210" t="s">
        <v>185</v>
      </c>
      <c r="D143" s="210" t="s">
        <v>167</v>
      </c>
      <c r="E143" s="211" t="s">
        <v>186</v>
      </c>
      <c r="F143" s="212" t="s">
        <v>187</v>
      </c>
      <c r="G143" s="213" t="s">
        <v>170</v>
      </c>
      <c r="H143" s="214">
        <v>17.199999999999999</v>
      </c>
      <c r="I143" s="215"/>
      <c r="J143" s="216">
        <f>ROUND(I143*H143,2)</f>
        <v>0</v>
      </c>
      <c r="K143" s="212" t="s">
        <v>171</v>
      </c>
      <c r="L143" s="42"/>
      <c r="M143" s="217" t="s">
        <v>19</v>
      </c>
      <c r="N143" s="218" t="s">
        <v>48</v>
      </c>
      <c r="O143" s="82"/>
      <c r="P143" s="219">
        <f>O143*H143</f>
        <v>0</v>
      </c>
      <c r="Q143" s="219">
        <v>0</v>
      </c>
      <c r="R143" s="219">
        <f>Q143*H143</f>
        <v>0</v>
      </c>
      <c r="S143" s="219">
        <v>0</v>
      </c>
      <c r="T143" s="220">
        <f>S143*H143</f>
        <v>0</v>
      </c>
      <c r="AR143" s="221" t="s">
        <v>172</v>
      </c>
      <c r="AT143" s="221" t="s">
        <v>167</v>
      </c>
      <c r="AU143" s="221" t="s">
        <v>87</v>
      </c>
      <c r="AY143" s="16" t="s">
        <v>165</v>
      </c>
      <c r="BE143" s="222">
        <f>IF(N143="základní",J143,0)</f>
        <v>0</v>
      </c>
      <c r="BF143" s="222">
        <f>IF(N143="snížená",J143,0)</f>
        <v>0</v>
      </c>
      <c r="BG143" s="222">
        <f>IF(N143="zákl. přenesená",J143,0)</f>
        <v>0</v>
      </c>
      <c r="BH143" s="222">
        <f>IF(N143="sníž. přenesená",J143,0)</f>
        <v>0</v>
      </c>
      <c r="BI143" s="222">
        <f>IF(N143="nulová",J143,0)</f>
        <v>0</v>
      </c>
      <c r="BJ143" s="16" t="s">
        <v>85</v>
      </c>
      <c r="BK143" s="222">
        <f>ROUND(I143*H143,2)</f>
        <v>0</v>
      </c>
      <c r="BL143" s="16" t="s">
        <v>172</v>
      </c>
      <c r="BM143" s="221" t="s">
        <v>188</v>
      </c>
    </row>
    <row r="144" s="1" customFormat="1">
      <c r="B144" s="37"/>
      <c r="C144" s="38"/>
      <c r="D144" s="223" t="s">
        <v>174</v>
      </c>
      <c r="E144" s="38"/>
      <c r="F144" s="224" t="s">
        <v>182</v>
      </c>
      <c r="G144" s="38"/>
      <c r="H144" s="38"/>
      <c r="I144" s="134"/>
      <c r="J144" s="38"/>
      <c r="K144" s="38"/>
      <c r="L144" s="42"/>
      <c r="M144" s="225"/>
      <c r="N144" s="82"/>
      <c r="O144" s="82"/>
      <c r="P144" s="82"/>
      <c r="Q144" s="82"/>
      <c r="R144" s="82"/>
      <c r="S144" s="82"/>
      <c r="T144" s="83"/>
      <c r="AT144" s="16" t="s">
        <v>174</v>
      </c>
      <c r="AU144" s="16" t="s">
        <v>87</v>
      </c>
    </row>
    <row r="145" s="13" customFormat="1">
      <c r="B145" s="236"/>
      <c r="C145" s="237"/>
      <c r="D145" s="223" t="s">
        <v>176</v>
      </c>
      <c r="E145" s="238" t="s">
        <v>19</v>
      </c>
      <c r="F145" s="239" t="s">
        <v>189</v>
      </c>
      <c r="G145" s="237"/>
      <c r="H145" s="240">
        <v>17.199999999999999</v>
      </c>
      <c r="I145" s="241"/>
      <c r="J145" s="237"/>
      <c r="K145" s="237"/>
      <c r="L145" s="242"/>
      <c r="M145" s="243"/>
      <c r="N145" s="244"/>
      <c r="O145" s="244"/>
      <c r="P145" s="244"/>
      <c r="Q145" s="244"/>
      <c r="R145" s="244"/>
      <c r="S145" s="244"/>
      <c r="T145" s="245"/>
      <c r="AT145" s="246" t="s">
        <v>176</v>
      </c>
      <c r="AU145" s="246" t="s">
        <v>87</v>
      </c>
      <c r="AV145" s="13" t="s">
        <v>87</v>
      </c>
      <c r="AW145" s="13" t="s">
        <v>36</v>
      </c>
      <c r="AX145" s="13" t="s">
        <v>77</v>
      </c>
      <c r="AY145" s="246" t="s">
        <v>165</v>
      </c>
    </row>
    <row r="146" s="1" customFormat="1" ht="24" customHeight="1">
      <c r="B146" s="37"/>
      <c r="C146" s="210" t="s">
        <v>172</v>
      </c>
      <c r="D146" s="210" t="s">
        <v>167</v>
      </c>
      <c r="E146" s="211" t="s">
        <v>190</v>
      </c>
      <c r="F146" s="212" t="s">
        <v>191</v>
      </c>
      <c r="G146" s="213" t="s">
        <v>170</v>
      </c>
      <c r="H146" s="214">
        <v>9.8000000000000007</v>
      </c>
      <c r="I146" s="215"/>
      <c r="J146" s="216">
        <f>ROUND(I146*H146,2)</f>
        <v>0</v>
      </c>
      <c r="K146" s="212" t="s">
        <v>171</v>
      </c>
      <c r="L146" s="42"/>
      <c r="M146" s="217" t="s">
        <v>19</v>
      </c>
      <c r="N146" s="218" t="s">
        <v>48</v>
      </c>
      <c r="O146" s="82"/>
      <c r="P146" s="219">
        <f>O146*H146</f>
        <v>0</v>
      </c>
      <c r="Q146" s="219">
        <v>0</v>
      </c>
      <c r="R146" s="219">
        <f>Q146*H146</f>
        <v>0</v>
      </c>
      <c r="S146" s="219">
        <v>0</v>
      </c>
      <c r="T146" s="220">
        <f>S146*H146</f>
        <v>0</v>
      </c>
      <c r="AR146" s="221" t="s">
        <v>172</v>
      </c>
      <c r="AT146" s="221" t="s">
        <v>167</v>
      </c>
      <c r="AU146" s="221" t="s">
        <v>87</v>
      </c>
      <c r="AY146" s="16" t="s">
        <v>165</v>
      </c>
      <c r="BE146" s="222">
        <f>IF(N146="základní",J146,0)</f>
        <v>0</v>
      </c>
      <c r="BF146" s="222">
        <f>IF(N146="snížená",J146,0)</f>
        <v>0</v>
      </c>
      <c r="BG146" s="222">
        <f>IF(N146="zákl. přenesená",J146,0)</f>
        <v>0</v>
      </c>
      <c r="BH146" s="222">
        <f>IF(N146="sníž. přenesená",J146,0)</f>
        <v>0</v>
      </c>
      <c r="BI146" s="222">
        <f>IF(N146="nulová",J146,0)</f>
        <v>0</v>
      </c>
      <c r="BJ146" s="16" t="s">
        <v>85</v>
      </c>
      <c r="BK146" s="222">
        <f>ROUND(I146*H146,2)</f>
        <v>0</v>
      </c>
      <c r="BL146" s="16" t="s">
        <v>172</v>
      </c>
      <c r="BM146" s="221" t="s">
        <v>192</v>
      </c>
    </row>
    <row r="147" s="1" customFormat="1">
      <c r="B147" s="37"/>
      <c r="C147" s="38"/>
      <c r="D147" s="223" t="s">
        <v>174</v>
      </c>
      <c r="E147" s="38"/>
      <c r="F147" s="224" t="s">
        <v>193</v>
      </c>
      <c r="G147" s="38"/>
      <c r="H147" s="38"/>
      <c r="I147" s="134"/>
      <c r="J147" s="38"/>
      <c r="K147" s="38"/>
      <c r="L147" s="42"/>
      <c r="M147" s="225"/>
      <c r="N147" s="82"/>
      <c r="O147" s="82"/>
      <c r="P147" s="82"/>
      <c r="Q147" s="82"/>
      <c r="R147" s="82"/>
      <c r="S147" s="82"/>
      <c r="T147" s="83"/>
      <c r="AT147" s="16" t="s">
        <v>174</v>
      </c>
      <c r="AU147" s="16" t="s">
        <v>87</v>
      </c>
    </row>
    <row r="148" s="1" customFormat="1" ht="16.5" customHeight="1">
      <c r="B148" s="37"/>
      <c r="C148" s="210" t="s">
        <v>194</v>
      </c>
      <c r="D148" s="210" t="s">
        <v>167</v>
      </c>
      <c r="E148" s="211" t="s">
        <v>195</v>
      </c>
      <c r="F148" s="212" t="s">
        <v>196</v>
      </c>
      <c r="G148" s="213" t="s">
        <v>170</v>
      </c>
      <c r="H148" s="214">
        <v>17.199999999999999</v>
      </c>
      <c r="I148" s="215"/>
      <c r="J148" s="216">
        <f>ROUND(I148*H148,2)</f>
        <v>0</v>
      </c>
      <c r="K148" s="212" t="s">
        <v>171</v>
      </c>
      <c r="L148" s="42"/>
      <c r="M148" s="217" t="s">
        <v>19</v>
      </c>
      <c r="N148" s="218" t="s">
        <v>48</v>
      </c>
      <c r="O148" s="82"/>
      <c r="P148" s="219">
        <f>O148*H148</f>
        <v>0</v>
      </c>
      <c r="Q148" s="219">
        <v>0</v>
      </c>
      <c r="R148" s="219">
        <f>Q148*H148</f>
        <v>0</v>
      </c>
      <c r="S148" s="219">
        <v>0</v>
      </c>
      <c r="T148" s="220">
        <f>S148*H148</f>
        <v>0</v>
      </c>
      <c r="AR148" s="221" t="s">
        <v>172</v>
      </c>
      <c r="AT148" s="221" t="s">
        <v>167</v>
      </c>
      <c r="AU148" s="221" t="s">
        <v>87</v>
      </c>
      <c r="AY148" s="16" t="s">
        <v>165</v>
      </c>
      <c r="BE148" s="222">
        <f>IF(N148="základní",J148,0)</f>
        <v>0</v>
      </c>
      <c r="BF148" s="222">
        <f>IF(N148="snížená",J148,0)</f>
        <v>0</v>
      </c>
      <c r="BG148" s="222">
        <f>IF(N148="zákl. přenesená",J148,0)</f>
        <v>0</v>
      </c>
      <c r="BH148" s="222">
        <f>IF(N148="sníž. přenesená",J148,0)</f>
        <v>0</v>
      </c>
      <c r="BI148" s="222">
        <f>IF(N148="nulová",J148,0)</f>
        <v>0</v>
      </c>
      <c r="BJ148" s="16" t="s">
        <v>85</v>
      </c>
      <c r="BK148" s="222">
        <f>ROUND(I148*H148,2)</f>
        <v>0</v>
      </c>
      <c r="BL148" s="16" t="s">
        <v>172</v>
      </c>
      <c r="BM148" s="221" t="s">
        <v>197</v>
      </c>
    </row>
    <row r="149" s="1" customFormat="1">
      <c r="B149" s="37"/>
      <c r="C149" s="38"/>
      <c r="D149" s="223" t="s">
        <v>174</v>
      </c>
      <c r="E149" s="38"/>
      <c r="F149" s="224" t="s">
        <v>198</v>
      </c>
      <c r="G149" s="38"/>
      <c r="H149" s="38"/>
      <c r="I149" s="134"/>
      <c r="J149" s="38"/>
      <c r="K149" s="38"/>
      <c r="L149" s="42"/>
      <c r="M149" s="225"/>
      <c r="N149" s="82"/>
      <c r="O149" s="82"/>
      <c r="P149" s="82"/>
      <c r="Q149" s="82"/>
      <c r="R149" s="82"/>
      <c r="S149" s="82"/>
      <c r="T149" s="83"/>
      <c r="AT149" s="16" t="s">
        <v>174</v>
      </c>
      <c r="AU149" s="16" t="s">
        <v>87</v>
      </c>
    </row>
    <row r="150" s="1" customFormat="1" ht="24" customHeight="1">
      <c r="B150" s="37"/>
      <c r="C150" s="210" t="s">
        <v>199</v>
      </c>
      <c r="D150" s="210" t="s">
        <v>167</v>
      </c>
      <c r="E150" s="211" t="s">
        <v>200</v>
      </c>
      <c r="F150" s="212" t="s">
        <v>201</v>
      </c>
      <c r="G150" s="213" t="s">
        <v>202</v>
      </c>
      <c r="H150" s="214">
        <v>30.960000000000001</v>
      </c>
      <c r="I150" s="215"/>
      <c r="J150" s="216">
        <f>ROUND(I150*H150,2)</f>
        <v>0</v>
      </c>
      <c r="K150" s="212" t="s">
        <v>171</v>
      </c>
      <c r="L150" s="42"/>
      <c r="M150" s="217" t="s">
        <v>19</v>
      </c>
      <c r="N150" s="218" t="s">
        <v>48</v>
      </c>
      <c r="O150" s="82"/>
      <c r="P150" s="219">
        <f>O150*H150</f>
        <v>0</v>
      </c>
      <c r="Q150" s="219">
        <v>0</v>
      </c>
      <c r="R150" s="219">
        <f>Q150*H150</f>
        <v>0</v>
      </c>
      <c r="S150" s="219">
        <v>0</v>
      </c>
      <c r="T150" s="220">
        <f>S150*H150</f>
        <v>0</v>
      </c>
      <c r="AR150" s="221" t="s">
        <v>172</v>
      </c>
      <c r="AT150" s="221" t="s">
        <v>167</v>
      </c>
      <c r="AU150" s="221" t="s">
        <v>87</v>
      </c>
      <c r="AY150" s="16" t="s">
        <v>165</v>
      </c>
      <c r="BE150" s="222">
        <f>IF(N150="základní",J150,0)</f>
        <v>0</v>
      </c>
      <c r="BF150" s="222">
        <f>IF(N150="snížená",J150,0)</f>
        <v>0</v>
      </c>
      <c r="BG150" s="222">
        <f>IF(N150="zákl. přenesená",J150,0)</f>
        <v>0</v>
      </c>
      <c r="BH150" s="222">
        <f>IF(N150="sníž. přenesená",J150,0)</f>
        <v>0</v>
      </c>
      <c r="BI150" s="222">
        <f>IF(N150="nulová",J150,0)</f>
        <v>0</v>
      </c>
      <c r="BJ150" s="16" t="s">
        <v>85</v>
      </c>
      <c r="BK150" s="222">
        <f>ROUND(I150*H150,2)</f>
        <v>0</v>
      </c>
      <c r="BL150" s="16" t="s">
        <v>172</v>
      </c>
      <c r="BM150" s="221" t="s">
        <v>203</v>
      </c>
    </row>
    <row r="151" s="1" customFormat="1">
      <c r="B151" s="37"/>
      <c r="C151" s="38"/>
      <c r="D151" s="223" t="s">
        <v>174</v>
      </c>
      <c r="E151" s="38"/>
      <c r="F151" s="224" t="s">
        <v>204</v>
      </c>
      <c r="G151" s="38"/>
      <c r="H151" s="38"/>
      <c r="I151" s="134"/>
      <c r="J151" s="38"/>
      <c r="K151" s="38"/>
      <c r="L151" s="42"/>
      <c r="M151" s="225"/>
      <c r="N151" s="82"/>
      <c r="O151" s="82"/>
      <c r="P151" s="82"/>
      <c r="Q151" s="82"/>
      <c r="R151" s="82"/>
      <c r="S151" s="82"/>
      <c r="T151" s="83"/>
      <c r="AT151" s="16" t="s">
        <v>174</v>
      </c>
      <c r="AU151" s="16" t="s">
        <v>87</v>
      </c>
    </row>
    <row r="152" s="13" customFormat="1">
      <c r="B152" s="236"/>
      <c r="C152" s="237"/>
      <c r="D152" s="223" t="s">
        <v>176</v>
      </c>
      <c r="E152" s="237"/>
      <c r="F152" s="239" t="s">
        <v>205</v>
      </c>
      <c r="G152" s="237"/>
      <c r="H152" s="240">
        <v>30.960000000000001</v>
      </c>
      <c r="I152" s="241"/>
      <c r="J152" s="237"/>
      <c r="K152" s="237"/>
      <c r="L152" s="242"/>
      <c r="M152" s="243"/>
      <c r="N152" s="244"/>
      <c r="O152" s="244"/>
      <c r="P152" s="244"/>
      <c r="Q152" s="244"/>
      <c r="R152" s="244"/>
      <c r="S152" s="244"/>
      <c r="T152" s="245"/>
      <c r="AT152" s="246" t="s">
        <v>176</v>
      </c>
      <c r="AU152" s="246" t="s">
        <v>87</v>
      </c>
      <c r="AV152" s="13" t="s">
        <v>87</v>
      </c>
      <c r="AW152" s="13" t="s">
        <v>4</v>
      </c>
      <c r="AX152" s="13" t="s">
        <v>85</v>
      </c>
      <c r="AY152" s="246" t="s">
        <v>165</v>
      </c>
    </row>
    <row r="153" s="1" customFormat="1" ht="24" customHeight="1">
      <c r="B153" s="37"/>
      <c r="C153" s="210" t="s">
        <v>206</v>
      </c>
      <c r="D153" s="210" t="s">
        <v>167</v>
      </c>
      <c r="E153" s="211" t="s">
        <v>207</v>
      </c>
      <c r="F153" s="212" t="s">
        <v>208</v>
      </c>
      <c r="G153" s="213" t="s">
        <v>170</v>
      </c>
      <c r="H153" s="214">
        <v>9.8000000000000007</v>
      </c>
      <c r="I153" s="215"/>
      <c r="J153" s="216">
        <f>ROUND(I153*H153,2)</f>
        <v>0</v>
      </c>
      <c r="K153" s="212" t="s">
        <v>171</v>
      </c>
      <c r="L153" s="42"/>
      <c r="M153" s="217" t="s">
        <v>19</v>
      </c>
      <c r="N153" s="218" t="s">
        <v>48</v>
      </c>
      <c r="O153" s="82"/>
      <c r="P153" s="219">
        <f>O153*H153</f>
        <v>0</v>
      </c>
      <c r="Q153" s="219">
        <v>0</v>
      </c>
      <c r="R153" s="219">
        <f>Q153*H153</f>
        <v>0</v>
      </c>
      <c r="S153" s="219">
        <v>0</v>
      </c>
      <c r="T153" s="220">
        <f>S153*H153</f>
        <v>0</v>
      </c>
      <c r="AR153" s="221" t="s">
        <v>172</v>
      </c>
      <c r="AT153" s="221" t="s">
        <v>167</v>
      </c>
      <c r="AU153" s="221" t="s">
        <v>87</v>
      </c>
      <c r="AY153" s="16" t="s">
        <v>165</v>
      </c>
      <c r="BE153" s="222">
        <f>IF(N153="základní",J153,0)</f>
        <v>0</v>
      </c>
      <c r="BF153" s="222">
        <f>IF(N153="snížená",J153,0)</f>
        <v>0</v>
      </c>
      <c r="BG153" s="222">
        <f>IF(N153="zákl. přenesená",J153,0)</f>
        <v>0</v>
      </c>
      <c r="BH153" s="222">
        <f>IF(N153="sníž. přenesená",J153,0)</f>
        <v>0</v>
      </c>
      <c r="BI153" s="222">
        <f>IF(N153="nulová",J153,0)</f>
        <v>0</v>
      </c>
      <c r="BJ153" s="16" t="s">
        <v>85</v>
      </c>
      <c r="BK153" s="222">
        <f>ROUND(I153*H153,2)</f>
        <v>0</v>
      </c>
      <c r="BL153" s="16" t="s">
        <v>172</v>
      </c>
      <c r="BM153" s="221" t="s">
        <v>209</v>
      </c>
    </row>
    <row r="154" s="1" customFormat="1">
      <c r="B154" s="37"/>
      <c r="C154" s="38"/>
      <c r="D154" s="223" t="s">
        <v>174</v>
      </c>
      <c r="E154" s="38"/>
      <c r="F154" s="224" t="s">
        <v>210</v>
      </c>
      <c r="G154" s="38"/>
      <c r="H154" s="38"/>
      <c r="I154" s="134"/>
      <c r="J154" s="38"/>
      <c r="K154" s="38"/>
      <c r="L154" s="42"/>
      <c r="M154" s="225"/>
      <c r="N154" s="82"/>
      <c r="O154" s="82"/>
      <c r="P154" s="82"/>
      <c r="Q154" s="82"/>
      <c r="R154" s="82"/>
      <c r="S154" s="82"/>
      <c r="T154" s="83"/>
      <c r="AT154" s="16" t="s">
        <v>174</v>
      </c>
      <c r="AU154" s="16" t="s">
        <v>87</v>
      </c>
    </row>
    <row r="155" s="1" customFormat="1" ht="24" customHeight="1">
      <c r="B155" s="37"/>
      <c r="C155" s="210" t="s">
        <v>211</v>
      </c>
      <c r="D155" s="210" t="s">
        <v>167</v>
      </c>
      <c r="E155" s="211" t="s">
        <v>212</v>
      </c>
      <c r="F155" s="212" t="s">
        <v>213</v>
      </c>
      <c r="G155" s="213" t="s">
        <v>170</v>
      </c>
      <c r="H155" s="214">
        <v>8.5999999999999996</v>
      </c>
      <c r="I155" s="215"/>
      <c r="J155" s="216">
        <f>ROUND(I155*H155,2)</f>
        <v>0</v>
      </c>
      <c r="K155" s="212" t="s">
        <v>171</v>
      </c>
      <c r="L155" s="42"/>
      <c r="M155" s="217" t="s">
        <v>19</v>
      </c>
      <c r="N155" s="218" t="s">
        <v>48</v>
      </c>
      <c r="O155" s="82"/>
      <c r="P155" s="219">
        <f>O155*H155</f>
        <v>0</v>
      </c>
      <c r="Q155" s="219">
        <v>0</v>
      </c>
      <c r="R155" s="219">
        <f>Q155*H155</f>
        <v>0</v>
      </c>
      <c r="S155" s="219">
        <v>0</v>
      </c>
      <c r="T155" s="220">
        <f>S155*H155</f>
        <v>0</v>
      </c>
      <c r="AR155" s="221" t="s">
        <v>172</v>
      </c>
      <c r="AT155" s="221" t="s">
        <v>167</v>
      </c>
      <c r="AU155" s="221" t="s">
        <v>87</v>
      </c>
      <c r="AY155" s="16" t="s">
        <v>165</v>
      </c>
      <c r="BE155" s="222">
        <f>IF(N155="základní",J155,0)</f>
        <v>0</v>
      </c>
      <c r="BF155" s="222">
        <f>IF(N155="snížená",J155,0)</f>
        <v>0</v>
      </c>
      <c r="BG155" s="222">
        <f>IF(N155="zákl. přenesená",J155,0)</f>
        <v>0</v>
      </c>
      <c r="BH155" s="222">
        <f>IF(N155="sníž. přenesená",J155,0)</f>
        <v>0</v>
      </c>
      <c r="BI155" s="222">
        <f>IF(N155="nulová",J155,0)</f>
        <v>0</v>
      </c>
      <c r="BJ155" s="16" t="s">
        <v>85</v>
      </c>
      <c r="BK155" s="222">
        <f>ROUND(I155*H155,2)</f>
        <v>0</v>
      </c>
      <c r="BL155" s="16" t="s">
        <v>172</v>
      </c>
      <c r="BM155" s="221" t="s">
        <v>214</v>
      </c>
    </row>
    <row r="156" s="1" customFormat="1">
      <c r="B156" s="37"/>
      <c r="C156" s="38"/>
      <c r="D156" s="223" t="s">
        <v>174</v>
      </c>
      <c r="E156" s="38"/>
      <c r="F156" s="224" t="s">
        <v>215</v>
      </c>
      <c r="G156" s="38"/>
      <c r="H156" s="38"/>
      <c r="I156" s="134"/>
      <c r="J156" s="38"/>
      <c r="K156" s="38"/>
      <c r="L156" s="42"/>
      <c r="M156" s="225"/>
      <c r="N156" s="82"/>
      <c r="O156" s="82"/>
      <c r="P156" s="82"/>
      <c r="Q156" s="82"/>
      <c r="R156" s="82"/>
      <c r="S156" s="82"/>
      <c r="T156" s="83"/>
      <c r="AT156" s="16" t="s">
        <v>174</v>
      </c>
      <c r="AU156" s="16" t="s">
        <v>87</v>
      </c>
    </row>
    <row r="157" s="13" customFormat="1">
      <c r="B157" s="236"/>
      <c r="C157" s="237"/>
      <c r="D157" s="223" t="s">
        <v>176</v>
      </c>
      <c r="E157" s="238" t="s">
        <v>19</v>
      </c>
      <c r="F157" s="239" t="s">
        <v>216</v>
      </c>
      <c r="G157" s="237"/>
      <c r="H157" s="240">
        <v>8.5999999999999996</v>
      </c>
      <c r="I157" s="241"/>
      <c r="J157" s="237"/>
      <c r="K157" s="237"/>
      <c r="L157" s="242"/>
      <c r="M157" s="243"/>
      <c r="N157" s="244"/>
      <c r="O157" s="244"/>
      <c r="P157" s="244"/>
      <c r="Q157" s="244"/>
      <c r="R157" s="244"/>
      <c r="S157" s="244"/>
      <c r="T157" s="245"/>
      <c r="AT157" s="246" t="s">
        <v>176</v>
      </c>
      <c r="AU157" s="246" t="s">
        <v>87</v>
      </c>
      <c r="AV157" s="13" t="s">
        <v>87</v>
      </c>
      <c r="AW157" s="13" t="s">
        <v>36</v>
      </c>
      <c r="AX157" s="13" t="s">
        <v>77</v>
      </c>
      <c r="AY157" s="246" t="s">
        <v>165</v>
      </c>
    </row>
    <row r="158" s="1" customFormat="1" ht="16.5" customHeight="1">
      <c r="B158" s="37"/>
      <c r="C158" s="247" t="s">
        <v>217</v>
      </c>
      <c r="D158" s="247" t="s">
        <v>218</v>
      </c>
      <c r="E158" s="248" t="s">
        <v>219</v>
      </c>
      <c r="F158" s="249" t="s">
        <v>220</v>
      </c>
      <c r="G158" s="250" t="s">
        <v>202</v>
      </c>
      <c r="H158" s="251">
        <v>15.48</v>
      </c>
      <c r="I158" s="252"/>
      <c r="J158" s="253">
        <f>ROUND(I158*H158,2)</f>
        <v>0</v>
      </c>
      <c r="K158" s="249" t="s">
        <v>171</v>
      </c>
      <c r="L158" s="254"/>
      <c r="M158" s="255" t="s">
        <v>19</v>
      </c>
      <c r="N158" s="256" t="s">
        <v>48</v>
      </c>
      <c r="O158" s="82"/>
      <c r="P158" s="219">
        <f>O158*H158</f>
        <v>0</v>
      </c>
      <c r="Q158" s="219">
        <v>1</v>
      </c>
      <c r="R158" s="219">
        <f>Q158*H158</f>
        <v>15.48</v>
      </c>
      <c r="S158" s="219">
        <v>0</v>
      </c>
      <c r="T158" s="220">
        <f>S158*H158</f>
        <v>0</v>
      </c>
      <c r="AR158" s="221" t="s">
        <v>211</v>
      </c>
      <c r="AT158" s="221" t="s">
        <v>218</v>
      </c>
      <c r="AU158" s="221" t="s">
        <v>87</v>
      </c>
      <c r="AY158" s="16" t="s">
        <v>165</v>
      </c>
      <c r="BE158" s="222">
        <f>IF(N158="základní",J158,0)</f>
        <v>0</v>
      </c>
      <c r="BF158" s="222">
        <f>IF(N158="snížená",J158,0)</f>
        <v>0</v>
      </c>
      <c r="BG158" s="222">
        <f>IF(N158="zákl. přenesená",J158,0)</f>
        <v>0</v>
      </c>
      <c r="BH158" s="222">
        <f>IF(N158="sníž. přenesená",J158,0)</f>
        <v>0</v>
      </c>
      <c r="BI158" s="222">
        <f>IF(N158="nulová",J158,0)</f>
        <v>0</v>
      </c>
      <c r="BJ158" s="16" t="s">
        <v>85</v>
      </c>
      <c r="BK158" s="222">
        <f>ROUND(I158*H158,2)</f>
        <v>0</v>
      </c>
      <c r="BL158" s="16" t="s">
        <v>172</v>
      </c>
      <c r="BM158" s="221" t="s">
        <v>221</v>
      </c>
    </row>
    <row r="159" s="13" customFormat="1">
      <c r="B159" s="236"/>
      <c r="C159" s="237"/>
      <c r="D159" s="223" t="s">
        <v>176</v>
      </c>
      <c r="E159" s="237"/>
      <c r="F159" s="239" t="s">
        <v>222</v>
      </c>
      <c r="G159" s="237"/>
      <c r="H159" s="240">
        <v>15.48</v>
      </c>
      <c r="I159" s="241"/>
      <c r="J159" s="237"/>
      <c r="K159" s="237"/>
      <c r="L159" s="242"/>
      <c r="M159" s="243"/>
      <c r="N159" s="244"/>
      <c r="O159" s="244"/>
      <c r="P159" s="244"/>
      <c r="Q159" s="244"/>
      <c r="R159" s="244"/>
      <c r="S159" s="244"/>
      <c r="T159" s="245"/>
      <c r="AT159" s="246" t="s">
        <v>176</v>
      </c>
      <c r="AU159" s="246" t="s">
        <v>87</v>
      </c>
      <c r="AV159" s="13" t="s">
        <v>87</v>
      </c>
      <c r="AW159" s="13" t="s">
        <v>4</v>
      </c>
      <c r="AX159" s="13" t="s">
        <v>85</v>
      </c>
      <c r="AY159" s="246" t="s">
        <v>165</v>
      </c>
    </row>
    <row r="160" s="1" customFormat="1" ht="16.5" customHeight="1">
      <c r="B160" s="37"/>
      <c r="C160" s="210" t="s">
        <v>223</v>
      </c>
      <c r="D160" s="210" t="s">
        <v>167</v>
      </c>
      <c r="E160" s="211" t="s">
        <v>224</v>
      </c>
      <c r="F160" s="212" t="s">
        <v>225</v>
      </c>
      <c r="G160" s="213" t="s">
        <v>170</v>
      </c>
      <c r="H160" s="214">
        <v>8.5999999999999996</v>
      </c>
      <c r="I160" s="215"/>
      <c r="J160" s="216">
        <f>ROUND(I160*H160,2)</f>
        <v>0</v>
      </c>
      <c r="K160" s="212" t="s">
        <v>171</v>
      </c>
      <c r="L160" s="42"/>
      <c r="M160" s="217" t="s">
        <v>19</v>
      </c>
      <c r="N160" s="218" t="s">
        <v>48</v>
      </c>
      <c r="O160" s="82"/>
      <c r="P160" s="219">
        <f>O160*H160</f>
        <v>0</v>
      </c>
      <c r="Q160" s="219">
        <v>0</v>
      </c>
      <c r="R160" s="219">
        <f>Q160*H160</f>
        <v>0</v>
      </c>
      <c r="S160" s="219">
        <v>0</v>
      </c>
      <c r="T160" s="220">
        <f>S160*H160</f>
        <v>0</v>
      </c>
      <c r="AR160" s="221" t="s">
        <v>172</v>
      </c>
      <c r="AT160" s="221" t="s">
        <v>167</v>
      </c>
      <c r="AU160" s="221" t="s">
        <v>87</v>
      </c>
      <c r="AY160" s="16" t="s">
        <v>165</v>
      </c>
      <c r="BE160" s="222">
        <f>IF(N160="základní",J160,0)</f>
        <v>0</v>
      </c>
      <c r="BF160" s="222">
        <f>IF(N160="snížená",J160,0)</f>
        <v>0</v>
      </c>
      <c r="BG160" s="222">
        <f>IF(N160="zákl. přenesená",J160,0)</f>
        <v>0</v>
      </c>
      <c r="BH160" s="222">
        <f>IF(N160="sníž. přenesená",J160,0)</f>
        <v>0</v>
      </c>
      <c r="BI160" s="222">
        <f>IF(N160="nulová",J160,0)</f>
        <v>0</v>
      </c>
      <c r="BJ160" s="16" t="s">
        <v>85</v>
      </c>
      <c r="BK160" s="222">
        <f>ROUND(I160*H160,2)</f>
        <v>0</v>
      </c>
      <c r="BL160" s="16" t="s">
        <v>172</v>
      </c>
      <c r="BM160" s="221" t="s">
        <v>226</v>
      </c>
    </row>
    <row r="161" s="1" customFormat="1">
      <c r="B161" s="37"/>
      <c r="C161" s="38"/>
      <c r="D161" s="223" t="s">
        <v>174</v>
      </c>
      <c r="E161" s="38"/>
      <c r="F161" s="224" t="s">
        <v>227</v>
      </c>
      <c r="G161" s="38"/>
      <c r="H161" s="38"/>
      <c r="I161" s="134"/>
      <c r="J161" s="38"/>
      <c r="K161" s="38"/>
      <c r="L161" s="42"/>
      <c r="M161" s="225"/>
      <c r="N161" s="82"/>
      <c r="O161" s="82"/>
      <c r="P161" s="82"/>
      <c r="Q161" s="82"/>
      <c r="R161" s="82"/>
      <c r="S161" s="82"/>
      <c r="T161" s="83"/>
      <c r="AT161" s="16" t="s">
        <v>174</v>
      </c>
      <c r="AU161" s="16" t="s">
        <v>87</v>
      </c>
    </row>
    <row r="162" s="12" customFormat="1">
      <c r="B162" s="226"/>
      <c r="C162" s="227"/>
      <c r="D162" s="223" t="s">
        <v>176</v>
      </c>
      <c r="E162" s="228" t="s">
        <v>19</v>
      </c>
      <c r="F162" s="229" t="s">
        <v>177</v>
      </c>
      <c r="G162" s="227"/>
      <c r="H162" s="228" t="s">
        <v>19</v>
      </c>
      <c r="I162" s="230"/>
      <c r="J162" s="227"/>
      <c r="K162" s="227"/>
      <c r="L162" s="231"/>
      <c r="M162" s="232"/>
      <c r="N162" s="233"/>
      <c r="O162" s="233"/>
      <c r="P162" s="233"/>
      <c r="Q162" s="233"/>
      <c r="R162" s="233"/>
      <c r="S162" s="233"/>
      <c r="T162" s="234"/>
      <c r="AT162" s="235" t="s">
        <v>176</v>
      </c>
      <c r="AU162" s="235" t="s">
        <v>87</v>
      </c>
      <c r="AV162" s="12" t="s">
        <v>85</v>
      </c>
      <c r="AW162" s="12" t="s">
        <v>36</v>
      </c>
      <c r="AX162" s="12" t="s">
        <v>77</v>
      </c>
      <c r="AY162" s="235" t="s">
        <v>165</v>
      </c>
    </row>
    <row r="163" s="13" customFormat="1">
      <c r="B163" s="236"/>
      <c r="C163" s="237"/>
      <c r="D163" s="223" t="s">
        <v>176</v>
      </c>
      <c r="E163" s="238" t="s">
        <v>19</v>
      </c>
      <c r="F163" s="239" t="s">
        <v>216</v>
      </c>
      <c r="G163" s="237"/>
      <c r="H163" s="240">
        <v>8.5999999999999996</v>
      </c>
      <c r="I163" s="241"/>
      <c r="J163" s="237"/>
      <c r="K163" s="237"/>
      <c r="L163" s="242"/>
      <c r="M163" s="243"/>
      <c r="N163" s="244"/>
      <c r="O163" s="244"/>
      <c r="P163" s="244"/>
      <c r="Q163" s="244"/>
      <c r="R163" s="244"/>
      <c r="S163" s="244"/>
      <c r="T163" s="245"/>
      <c r="AT163" s="246" t="s">
        <v>176</v>
      </c>
      <c r="AU163" s="246" t="s">
        <v>87</v>
      </c>
      <c r="AV163" s="13" t="s">
        <v>87</v>
      </c>
      <c r="AW163" s="13" t="s">
        <v>36</v>
      </c>
      <c r="AX163" s="13" t="s">
        <v>77</v>
      </c>
      <c r="AY163" s="246" t="s">
        <v>165</v>
      </c>
    </row>
    <row r="164" s="11" customFormat="1" ht="22.8" customHeight="1">
      <c r="B164" s="194"/>
      <c r="C164" s="195"/>
      <c r="D164" s="196" t="s">
        <v>76</v>
      </c>
      <c r="E164" s="208" t="s">
        <v>185</v>
      </c>
      <c r="F164" s="208" t="s">
        <v>228</v>
      </c>
      <c r="G164" s="195"/>
      <c r="H164" s="195"/>
      <c r="I164" s="198"/>
      <c r="J164" s="209">
        <f>BK164</f>
        <v>0</v>
      </c>
      <c r="K164" s="195"/>
      <c r="L164" s="200"/>
      <c r="M164" s="201"/>
      <c r="N164" s="202"/>
      <c r="O164" s="202"/>
      <c r="P164" s="203">
        <f>SUM(P165:P170)</f>
        <v>0</v>
      </c>
      <c r="Q164" s="202"/>
      <c r="R164" s="203">
        <f>SUM(R165:R170)</f>
        <v>1.5617605600000002</v>
      </c>
      <c r="S164" s="202"/>
      <c r="T164" s="204">
        <f>SUM(T165:T170)</f>
        <v>0</v>
      </c>
      <c r="AR164" s="205" t="s">
        <v>85</v>
      </c>
      <c r="AT164" s="206" t="s">
        <v>76</v>
      </c>
      <c r="AU164" s="206" t="s">
        <v>85</v>
      </c>
      <c r="AY164" s="205" t="s">
        <v>165</v>
      </c>
      <c r="BK164" s="207">
        <f>SUM(BK165:BK170)</f>
        <v>0</v>
      </c>
    </row>
    <row r="165" s="1" customFormat="1" ht="16.5" customHeight="1">
      <c r="B165" s="37"/>
      <c r="C165" s="210" t="s">
        <v>229</v>
      </c>
      <c r="D165" s="210" t="s">
        <v>167</v>
      </c>
      <c r="E165" s="211" t="s">
        <v>230</v>
      </c>
      <c r="F165" s="212" t="s">
        <v>231</v>
      </c>
      <c r="G165" s="213" t="s">
        <v>202</v>
      </c>
      <c r="H165" s="214">
        <v>0.002</v>
      </c>
      <c r="I165" s="215"/>
      <c r="J165" s="216">
        <f>ROUND(I165*H165,2)</f>
        <v>0</v>
      </c>
      <c r="K165" s="212" t="s">
        <v>171</v>
      </c>
      <c r="L165" s="42"/>
      <c r="M165" s="217" t="s">
        <v>19</v>
      </c>
      <c r="N165" s="218" t="s">
        <v>48</v>
      </c>
      <c r="O165" s="82"/>
      <c r="P165" s="219">
        <f>O165*H165</f>
        <v>0</v>
      </c>
      <c r="Q165" s="219">
        <v>1.04528</v>
      </c>
      <c r="R165" s="219">
        <f>Q165*H165</f>
        <v>0.00209056</v>
      </c>
      <c r="S165" s="219">
        <v>0</v>
      </c>
      <c r="T165" s="220">
        <f>S165*H165</f>
        <v>0</v>
      </c>
      <c r="AR165" s="221" t="s">
        <v>172</v>
      </c>
      <c r="AT165" s="221" t="s">
        <v>167</v>
      </c>
      <c r="AU165" s="221" t="s">
        <v>87</v>
      </c>
      <c r="AY165" s="16" t="s">
        <v>165</v>
      </c>
      <c r="BE165" s="222">
        <f>IF(N165="základní",J165,0)</f>
        <v>0</v>
      </c>
      <c r="BF165" s="222">
        <f>IF(N165="snížená",J165,0)</f>
        <v>0</v>
      </c>
      <c r="BG165" s="222">
        <f>IF(N165="zákl. přenesená",J165,0)</f>
        <v>0</v>
      </c>
      <c r="BH165" s="222">
        <f>IF(N165="sníž. přenesená",J165,0)</f>
        <v>0</v>
      </c>
      <c r="BI165" s="222">
        <f>IF(N165="nulová",J165,0)</f>
        <v>0</v>
      </c>
      <c r="BJ165" s="16" t="s">
        <v>85</v>
      </c>
      <c r="BK165" s="222">
        <f>ROUND(I165*H165,2)</f>
        <v>0</v>
      </c>
      <c r="BL165" s="16" t="s">
        <v>172</v>
      </c>
      <c r="BM165" s="221" t="s">
        <v>232</v>
      </c>
    </row>
    <row r="166" s="12" customFormat="1">
      <c r="B166" s="226"/>
      <c r="C166" s="227"/>
      <c r="D166" s="223" t="s">
        <v>176</v>
      </c>
      <c r="E166" s="228" t="s">
        <v>19</v>
      </c>
      <c r="F166" s="229" t="s">
        <v>233</v>
      </c>
      <c r="G166" s="227"/>
      <c r="H166" s="228" t="s">
        <v>19</v>
      </c>
      <c r="I166" s="230"/>
      <c r="J166" s="227"/>
      <c r="K166" s="227"/>
      <c r="L166" s="231"/>
      <c r="M166" s="232"/>
      <c r="N166" s="233"/>
      <c r="O166" s="233"/>
      <c r="P166" s="233"/>
      <c r="Q166" s="233"/>
      <c r="R166" s="233"/>
      <c r="S166" s="233"/>
      <c r="T166" s="234"/>
      <c r="AT166" s="235" t="s">
        <v>176</v>
      </c>
      <c r="AU166" s="235" t="s">
        <v>87</v>
      </c>
      <c r="AV166" s="12" t="s">
        <v>85</v>
      </c>
      <c r="AW166" s="12" t="s">
        <v>36</v>
      </c>
      <c r="AX166" s="12" t="s">
        <v>77</v>
      </c>
      <c r="AY166" s="235" t="s">
        <v>165</v>
      </c>
    </row>
    <row r="167" s="13" customFormat="1">
      <c r="B167" s="236"/>
      <c r="C167" s="237"/>
      <c r="D167" s="223" t="s">
        <v>176</v>
      </c>
      <c r="E167" s="238" t="s">
        <v>19</v>
      </c>
      <c r="F167" s="239" t="s">
        <v>234</v>
      </c>
      <c r="G167" s="237"/>
      <c r="H167" s="240">
        <v>0.002</v>
      </c>
      <c r="I167" s="241"/>
      <c r="J167" s="237"/>
      <c r="K167" s="237"/>
      <c r="L167" s="242"/>
      <c r="M167" s="243"/>
      <c r="N167" s="244"/>
      <c r="O167" s="244"/>
      <c r="P167" s="244"/>
      <c r="Q167" s="244"/>
      <c r="R167" s="244"/>
      <c r="S167" s="244"/>
      <c r="T167" s="245"/>
      <c r="AT167" s="246" t="s">
        <v>176</v>
      </c>
      <c r="AU167" s="246" t="s">
        <v>87</v>
      </c>
      <c r="AV167" s="13" t="s">
        <v>87</v>
      </c>
      <c r="AW167" s="13" t="s">
        <v>36</v>
      </c>
      <c r="AX167" s="13" t="s">
        <v>77</v>
      </c>
      <c r="AY167" s="246" t="s">
        <v>165</v>
      </c>
    </row>
    <row r="168" s="1" customFormat="1" ht="24" customHeight="1">
      <c r="B168" s="37"/>
      <c r="C168" s="210" t="s">
        <v>235</v>
      </c>
      <c r="D168" s="210" t="s">
        <v>167</v>
      </c>
      <c r="E168" s="211" t="s">
        <v>236</v>
      </c>
      <c r="F168" s="212" t="s">
        <v>237</v>
      </c>
      <c r="G168" s="213" t="s">
        <v>238</v>
      </c>
      <c r="H168" s="214">
        <v>21</v>
      </c>
      <c r="I168" s="215"/>
      <c r="J168" s="216">
        <f>ROUND(I168*H168,2)</f>
        <v>0</v>
      </c>
      <c r="K168" s="212" t="s">
        <v>171</v>
      </c>
      <c r="L168" s="42"/>
      <c r="M168" s="217" t="s">
        <v>19</v>
      </c>
      <c r="N168" s="218" t="s">
        <v>48</v>
      </c>
      <c r="O168" s="82"/>
      <c r="P168" s="219">
        <f>O168*H168</f>
        <v>0</v>
      </c>
      <c r="Q168" s="219">
        <v>0.074270000000000003</v>
      </c>
      <c r="R168" s="219">
        <f>Q168*H168</f>
        <v>1.5596700000000001</v>
      </c>
      <c r="S168" s="219">
        <v>0</v>
      </c>
      <c r="T168" s="220">
        <f>S168*H168</f>
        <v>0</v>
      </c>
      <c r="AR168" s="221" t="s">
        <v>172</v>
      </c>
      <c r="AT168" s="221" t="s">
        <v>167</v>
      </c>
      <c r="AU168" s="221" t="s">
        <v>87</v>
      </c>
      <c r="AY168" s="16" t="s">
        <v>165</v>
      </c>
      <c r="BE168" s="222">
        <f>IF(N168="základní",J168,0)</f>
        <v>0</v>
      </c>
      <c r="BF168" s="222">
        <f>IF(N168="snížená",J168,0)</f>
        <v>0</v>
      </c>
      <c r="BG168" s="222">
        <f>IF(N168="zákl. přenesená",J168,0)</f>
        <v>0</v>
      </c>
      <c r="BH168" s="222">
        <f>IF(N168="sníž. přenesená",J168,0)</f>
        <v>0</v>
      </c>
      <c r="BI168" s="222">
        <f>IF(N168="nulová",J168,0)</f>
        <v>0</v>
      </c>
      <c r="BJ168" s="16" t="s">
        <v>85</v>
      </c>
      <c r="BK168" s="222">
        <f>ROUND(I168*H168,2)</f>
        <v>0</v>
      </c>
      <c r="BL168" s="16" t="s">
        <v>172</v>
      </c>
      <c r="BM168" s="221" t="s">
        <v>239</v>
      </c>
    </row>
    <row r="169" s="12" customFormat="1">
      <c r="B169" s="226"/>
      <c r="C169" s="227"/>
      <c r="D169" s="223" t="s">
        <v>176</v>
      </c>
      <c r="E169" s="228" t="s">
        <v>19</v>
      </c>
      <c r="F169" s="229" t="s">
        <v>240</v>
      </c>
      <c r="G169" s="227"/>
      <c r="H169" s="228" t="s">
        <v>19</v>
      </c>
      <c r="I169" s="230"/>
      <c r="J169" s="227"/>
      <c r="K169" s="227"/>
      <c r="L169" s="231"/>
      <c r="M169" s="232"/>
      <c r="N169" s="233"/>
      <c r="O169" s="233"/>
      <c r="P169" s="233"/>
      <c r="Q169" s="233"/>
      <c r="R169" s="233"/>
      <c r="S169" s="233"/>
      <c r="T169" s="234"/>
      <c r="AT169" s="235" t="s">
        <v>176</v>
      </c>
      <c r="AU169" s="235" t="s">
        <v>87</v>
      </c>
      <c r="AV169" s="12" t="s">
        <v>85</v>
      </c>
      <c r="AW169" s="12" t="s">
        <v>36</v>
      </c>
      <c r="AX169" s="12" t="s">
        <v>77</v>
      </c>
      <c r="AY169" s="235" t="s">
        <v>165</v>
      </c>
    </row>
    <row r="170" s="13" customFormat="1">
      <c r="B170" s="236"/>
      <c r="C170" s="237"/>
      <c r="D170" s="223" t="s">
        <v>176</v>
      </c>
      <c r="E170" s="238" t="s">
        <v>19</v>
      </c>
      <c r="F170" s="239" t="s">
        <v>7</v>
      </c>
      <c r="G170" s="237"/>
      <c r="H170" s="240">
        <v>21</v>
      </c>
      <c r="I170" s="241"/>
      <c r="J170" s="237"/>
      <c r="K170" s="237"/>
      <c r="L170" s="242"/>
      <c r="M170" s="243"/>
      <c r="N170" s="244"/>
      <c r="O170" s="244"/>
      <c r="P170" s="244"/>
      <c r="Q170" s="244"/>
      <c r="R170" s="244"/>
      <c r="S170" s="244"/>
      <c r="T170" s="245"/>
      <c r="AT170" s="246" t="s">
        <v>176</v>
      </c>
      <c r="AU170" s="246" t="s">
        <v>87</v>
      </c>
      <c r="AV170" s="13" t="s">
        <v>87</v>
      </c>
      <c r="AW170" s="13" t="s">
        <v>36</v>
      </c>
      <c r="AX170" s="13" t="s">
        <v>77</v>
      </c>
      <c r="AY170" s="246" t="s">
        <v>165</v>
      </c>
    </row>
    <row r="171" s="11" customFormat="1" ht="22.8" customHeight="1">
      <c r="B171" s="194"/>
      <c r="C171" s="195"/>
      <c r="D171" s="196" t="s">
        <v>76</v>
      </c>
      <c r="E171" s="208" t="s">
        <v>241</v>
      </c>
      <c r="F171" s="208" t="s">
        <v>242</v>
      </c>
      <c r="G171" s="195"/>
      <c r="H171" s="195"/>
      <c r="I171" s="198"/>
      <c r="J171" s="209">
        <f>BK171</f>
        <v>0</v>
      </c>
      <c r="K171" s="195"/>
      <c r="L171" s="200"/>
      <c r="M171" s="201"/>
      <c r="N171" s="202"/>
      <c r="O171" s="202"/>
      <c r="P171" s="203">
        <f>SUM(P172:P231)</f>
        <v>0</v>
      </c>
      <c r="Q171" s="202"/>
      <c r="R171" s="203">
        <f>SUM(R172:R231)</f>
        <v>38.324994845999996</v>
      </c>
      <c r="S171" s="202"/>
      <c r="T171" s="204">
        <f>SUM(T172:T231)</f>
        <v>0</v>
      </c>
      <c r="AR171" s="205" t="s">
        <v>85</v>
      </c>
      <c r="AT171" s="206" t="s">
        <v>76</v>
      </c>
      <c r="AU171" s="206" t="s">
        <v>85</v>
      </c>
      <c r="AY171" s="205" t="s">
        <v>165</v>
      </c>
      <c r="BK171" s="207">
        <f>SUM(BK172:BK231)</f>
        <v>0</v>
      </c>
    </row>
    <row r="172" s="1" customFormat="1" ht="16.5" customHeight="1">
      <c r="B172" s="37"/>
      <c r="C172" s="210" t="s">
        <v>243</v>
      </c>
      <c r="D172" s="210" t="s">
        <v>167</v>
      </c>
      <c r="E172" s="211" t="s">
        <v>244</v>
      </c>
      <c r="F172" s="212" t="s">
        <v>245</v>
      </c>
      <c r="G172" s="213" t="s">
        <v>238</v>
      </c>
      <c r="H172" s="214">
        <v>193.12000000000001</v>
      </c>
      <c r="I172" s="215"/>
      <c r="J172" s="216">
        <f>ROUND(I172*H172,2)</f>
        <v>0</v>
      </c>
      <c r="K172" s="212" t="s">
        <v>171</v>
      </c>
      <c r="L172" s="42"/>
      <c r="M172" s="217" t="s">
        <v>19</v>
      </c>
      <c r="N172" s="218" t="s">
        <v>48</v>
      </c>
      <c r="O172" s="82"/>
      <c r="P172" s="219">
        <f>O172*H172</f>
        <v>0</v>
      </c>
      <c r="Q172" s="219">
        <v>0.000263</v>
      </c>
      <c r="R172" s="219">
        <f>Q172*H172</f>
        <v>0.050790559999999998</v>
      </c>
      <c r="S172" s="219">
        <v>0</v>
      </c>
      <c r="T172" s="220">
        <f>S172*H172</f>
        <v>0</v>
      </c>
      <c r="AR172" s="221" t="s">
        <v>172</v>
      </c>
      <c r="AT172" s="221" t="s">
        <v>167</v>
      </c>
      <c r="AU172" s="221" t="s">
        <v>87</v>
      </c>
      <c r="AY172" s="16" t="s">
        <v>165</v>
      </c>
      <c r="BE172" s="222">
        <f>IF(N172="základní",J172,0)</f>
        <v>0</v>
      </c>
      <c r="BF172" s="222">
        <f>IF(N172="snížená",J172,0)</f>
        <v>0</v>
      </c>
      <c r="BG172" s="222">
        <f>IF(N172="zákl. přenesená",J172,0)</f>
        <v>0</v>
      </c>
      <c r="BH172" s="222">
        <f>IF(N172="sníž. přenesená",J172,0)</f>
        <v>0</v>
      </c>
      <c r="BI172" s="222">
        <f>IF(N172="nulová",J172,0)</f>
        <v>0</v>
      </c>
      <c r="BJ172" s="16" t="s">
        <v>85</v>
      </c>
      <c r="BK172" s="222">
        <f>ROUND(I172*H172,2)</f>
        <v>0</v>
      </c>
      <c r="BL172" s="16" t="s">
        <v>172</v>
      </c>
      <c r="BM172" s="221" t="s">
        <v>246</v>
      </c>
    </row>
    <row r="173" s="1" customFormat="1" ht="24" customHeight="1">
      <c r="B173" s="37"/>
      <c r="C173" s="210" t="s">
        <v>247</v>
      </c>
      <c r="D173" s="210" t="s">
        <v>167</v>
      </c>
      <c r="E173" s="211" t="s">
        <v>248</v>
      </c>
      <c r="F173" s="212" t="s">
        <v>249</v>
      </c>
      <c r="G173" s="213" t="s">
        <v>238</v>
      </c>
      <c r="H173" s="214">
        <v>193.12000000000001</v>
      </c>
      <c r="I173" s="215"/>
      <c r="J173" s="216">
        <f>ROUND(I173*H173,2)</f>
        <v>0</v>
      </c>
      <c r="K173" s="212" t="s">
        <v>171</v>
      </c>
      <c r="L173" s="42"/>
      <c r="M173" s="217" t="s">
        <v>19</v>
      </c>
      <c r="N173" s="218" t="s">
        <v>48</v>
      </c>
      <c r="O173" s="82"/>
      <c r="P173" s="219">
        <f>O173*H173</f>
        <v>0</v>
      </c>
      <c r="Q173" s="219">
        <v>0.0057000000000000002</v>
      </c>
      <c r="R173" s="219">
        <f>Q173*H173</f>
        <v>1.100784</v>
      </c>
      <c r="S173" s="219">
        <v>0</v>
      </c>
      <c r="T173" s="220">
        <f>S173*H173</f>
        <v>0</v>
      </c>
      <c r="AR173" s="221" t="s">
        <v>172</v>
      </c>
      <c r="AT173" s="221" t="s">
        <v>167</v>
      </c>
      <c r="AU173" s="221" t="s">
        <v>87</v>
      </c>
      <c r="AY173" s="16" t="s">
        <v>165</v>
      </c>
      <c r="BE173" s="222">
        <f>IF(N173="základní",J173,0)</f>
        <v>0</v>
      </c>
      <c r="BF173" s="222">
        <f>IF(N173="snížená",J173,0)</f>
        <v>0</v>
      </c>
      <c r="BG173" s="222">
        <f>IF(N173="zákl. přenesená",J173,0)</f>
        <v>0</v>
      </c>
      <c r="BH173" s="222">
        <f>IF(N173="sníž. přenesená",J173,0)</f>
        <v>0</v>
      </c>
      <c r="BI173" s="222">
        <f>IF(N173="nulová",J173,0)</f>
        <v>0</v>
      </c>
      <c r="BJ173" s="16" t="s">
        <v>85</v>
      </c>
      <c r="BK173" s="222">
        <f>ROUND(I173*H173,2)</f>
        <v>0</v>
      </c>
      <c r="BL173" s="16" t="s">
        <v>172</v>
      </c>
      <c r="BM173" s="221" t="s">
        <v>250</v>
      </c>
    </row>
    <row r="174" s="1" customFormat="1">
      <c r="B174" s="37"/>
      <c r="C174" s="38"/>
      <c r="D174" s="223" t="s">
        <v>174</v>
      </c>
      <c r="E174" s="38"/>
      <c r="F174" s="224" t="s">
        <v>251</v>
      </c>
      <c r="G174" s="38"/>
      <c r="H174" s="38"/>
      <c r="I174" s="134"/>
      <c r="J174" s="38"/>
      <c r="K174" s="38"/>
      <c r="L174" s="42"/>
      <c r="M174" s="225"/>
      <c r="N174" s="82"/>
      <c r="O174" s="82"/>
      <c r="P174" s="82"/>
      <c r="Q174" s="82"/>
      <c r="R174" s="82"/>
      <c r="S174" s="82"/>
      <c r="T174" s="83"/>
      <c r="AT174" s="16" t="s">
        <v>174</v>
      </c>
      <c r="AU174" s="16" t="s">
        <v>87</v>
      </c>
    </row>
    <row r="175" s="13" customFormat="1">
      <c r="B175" s="236"/>
      <c r="C175" s="237"/>
      <c r="D175" s="223" t="s">
        <v>176</v>
      </c>
      <c r="E175" s="238" t="s">
        <v>19</v>
      </c>
      <c r="F175" s="239" t="s">
        <v>252</v>
      </c>
      <c r="G175" s="237"/>
      <c r="H175" s="240">
        <v>133.78999999999999</v>
      </c>
      <c r="I175" s="241"/>
      <c r="J175" s="237"/>
      <c r="K175" s="237"/>
      <c r="L175" s="242"/>
      <c r="M175" s="243"/>
      <c r="N175" s="244"/>
      <c r="O175" s="244"/>
      <c r="P175" s="244"/>
      <c r="Q175" s="244"/>
      <c r="R175" s="244"/>
      <c r="S175" s="244"/>
      <c r="T175" s="245"/>
      <c r="AT175" s="246" t="s">
        <v>176</v>
      </c>
      <c r="AU175" s="246" t="s">
        <v>87</v>
      </c>
      <c r="AV175" s="13" t="s">
        <v>87</v>
      </c>
      <c r="AW175" s="13" t="s">
        <v>36</v>
      </c>
      <c r="AX175" s="13" t="s">
        <v>77</v>
      </c>
      <c r="AY175" s="246" t="s">
        <v>165</v>
      </c>
    </row>
    <row r="176" s="13" customFormat="1">
      <c r="B176" s="236"/>
      <c r="C176" s="237"/>
      <c r="D176" s="223" t="s">
        <v>176</v>
      </c>
      <c r="E176" s="238" t="s">
        <v>19</v>
      </c>
      <c r="F176" s="239" t="s">
        <v>253</v>
      </c>
      <c r="G176" s="237"/>
      <c r="H176" s="240">
        <v>59.329999999999998</v>
      </c>
      <c r="I176" s="241"/>
      <c r="J176" s="237"/>
      <c r="K176" s="237"/>
      <c r="L176" s="242"/>
      <c r="M176" s="243"/>
      <c r="N176" s="244"/>
      <c r="O176" s="244"/>
      <c r="P176" s="244"/>
      <c r="Q176" s="244"/>
      <c r="R176" s="244"/>
      <c r="S176" s="244"/>
      <c r="T176" s="245"/>
      <c r="AT176" s="246" t="s">
        <v>176</v>
      </c>
      <c r="AU176" s="246" t="s">
        <v>87</v>
      </c>
      <c r="AV176" s="13" t="s">
        <v>87</v>
      </c>
      <c r="AW176" s="13" t="s">
        <v>36</v>
      </c>
      <c r="AX176" s="13" t="s">
        <v>77</v>
      </c>
      <c r="AY176" s="246" t="s">
        <v>165</v>
      </c>
    </row>
    <row r="177" s="1" customFormat="1" ht="16.5" customHeight="1">
      <c r="B177" s="37"/>
      <c r="C177" s="210" t="s">
        <v>8</v>
      </c>
      <c r="D177" s="210" t="s">
        <v>167</v>
      </c>
      <c r="E177" s="211" t="s">
        <v>254</v>
      </c>
      <c r="F177" s="212" t="s">
        <v>255</v>
      </c>
      <c r="G177" s="213" t="s">
        <v>238</v>
      </c>
      <c r="H177" s="214">
        <v>1154.4780000000001</v>
      </c>
      <c r="I177" s="215"/>
      <c r="J177" s="216">
        <f>ROUND(I177*H177,2)</f>
        <v>0</v>
      </c>
      <c r="K177" s="212" t="s">
        <v>171</v>
      </c>
      <c r="L177" s="42"/>
      <c r="M177" s="217" t="s">
        <v>19</v>
      </c>
      <c r="N177" s="218" t="s">
        <v>48</v>
      </c>
      <c r="O177" s="82"/>
      <c r="P177" s="219">
        <f>O177*H177</f>
        <v>0</v>
      </c>
      <c r="Q177" s="219">
        <v>0.000263</v>
      </c>
      <c r="R177" s="219">
        <f>Q177*H177</f>
        <v>0.30362771399999999</v>
      </c>
      <c r="S177" s="219">
        <v>0</v>
      </c>
      <c r="T177" s="220">
        <f>S177*H177</f>
        <v>0</v>
      </c>
      <c r="AR177" s="221" t="s">
        <v>172</v>
      </c>
      <c r="AT177" s="221" t="s">
        <v>167</v>
      </c>
      <c r="AU177" s="221" t="s">
        <v>87</v>
      </c>
      <c r="AY177" s="16" t="s">
        <v>165</v>
      </c>
      <c r="BE177" s="222">
        <f>IF(N177="základní",J177,0)</f>
        <v>0</v>
      </c>
      <c r="BF177" s="222">
        <f>IF(N177="snížená",J177,0)</f>
        <v>0</v>
      </c>
      <c r="BG177" s="222">
        <f>IF(N177="zákl. přenesená",J177,0)</f>
        <v>0</v>
      </c>
      <c r="BH177" s="222">
        <f>IF(N177="sníž. přenesená",J177,0)</f>
        <v>0</v>
      </c>
      <c r="BI177" s="222">
        <f>IF(N177="nulová",J177,0)</f>
        <v>0</v>
      </c>
      <c r="BJ177" s="16" t="s">
        <v>85</v>
      </c>
      <c r="BK177" s="222">
        <f>ROUND(I177*H177,2)</f>
        <v>0</v>
      </c>
      <c r="BL177" s="16" t="s">
        <v>172</v>
      </c>
      <c r="BM177" s="221" t="s">
        <v>256</v>
      </c>
    </row>
    <row r="178" s="13" customFormat="1">
      <c r="B178" s="236"/>
      <c r="C178" s="237"/>
      <c r="D178" s="223" t="s">
        <v>176</v>
      </c>
      <c r="E178" s="238" t="s">
        <v>19</v>
      </c>
      <c r="F178" s="239" t="s">
        <v>257</v>
      </c>
      <c r="G178" s="237"/>
      <c r="H178" s="240">
        <v>1154.4780000000001</v>
      </c>
      <c r="I178" s="241"/>
      <c r="J178" s="237"/>
      <c r="K178" s="237"/>
      <c r="L178" s="242"/>
      <c r="M178" s="243"/>
      <c r="N178" s="244"/>
      <c r="O178" s="244"/>
      <c r="P178" s="244"/>
      <c r="Q178" s="244"/>
      <c r="R178" s="244"/>
      <c r="S178" s="244"/>
      <c r="T178" s="245"/>
      <c r="AT178" s="246" t="s">
        <v>176</v>
      </c>
      <c r="AU178" s="246" t="s">
        <v>87</v>
      </c>
      <c r="AV178" s="13" t="s">
        <v>87</v>
      </c>
      <c r="AW178" s="13" t="s">
        <v>36</v>
      </c>
      <c r="AX178" s="13" t="s">
        <v>77</v>
      </c>
      <c r="AY178" s="246" t="s">
        <v>165</v>
      </c>
    </row>
    <row r="179" s="1" customFormat="1" ht="24" customHeight="1">
      <c r="B179" s="37"/>
      <c r="C179" s="210" t="s">
        <v>258</v>
      </c>
      <c r="D179" s="210" t="s">
        <v>167</v>
      </c>
      <c r="E179" s="211" t="s">
        <v>259</v>
      </c>
      <c r="F179" s="212" t="s">
        <v>260</v>
      </c>
      <c r="G179" s="213" t="s">
        <v>238</v>
      </c>
      <c r="H179" s="214">
        <v>1048.108</v>
      </c>
      <c r="I179" s="215"/>
      <c r="J179" s="216">
        <f>ROUND(I179*H179,2)</f>
        <v>0</v>
      </c>
      <c r="K179" s="212" t="s">
        <v>171</v>
      </c>
      <c r="L179" s="42"/>
      <c r="M179" s="217" t="s">
        <v>19</v>
      </c>
      <c r="N179" s="218" t="s">
        <v>48</v>
      </c>
      <c r="O179" s="82"/>
      <c r="P179" s="219">
        <f>O179*H179</f>
        <v>0</v>
      </c>
      <c r="Q179" s="219">
        <v>0.0043839999999999999</v>
      </c>
      <c r="R179" s="219">
        <f>Q179*H179</f>
        <v>4.5949054719999998</v>
      </c>
      <c r="S179" s="219">
        <v>0</v>
      </c>
      <c r="T179" s="220">
        <f>S179*H179</f>
        <v>0</v>
      </c>
      <c r="AR179" s="221" t="s">
        <v>172</v>
      </c>
      <c r="AT179" s="221" t="s">
        <v>167</v>
      </c>
      <c r="AU179" s="221" t="s">
        <v>87</v>
      </c>
      <c r="AY179" s="16" t="s">
        <v>165</v>
      </c>
      <c r="BE179" s="222">
        <f>IF(N179="základní",J179,0)</f>
        <v>0</v>
      </c>
      <c r="BF179" s="222">
        <f>IF(N179="snížená",J179,0)</f>
        <v>0</v>
      </c>
      <c r="BG179" s="222">
        <f>IF(N179="zákl. přenesená",J179,0)</f>
        <v>0</v>
      </c>
      <c r="BH179" s="222">
        <f>IF(N179="sníž. přenesená",J179,0)</f>
        <v>0</v>
      </c>
      <c r="BI179" s="222">
        <f>IF(N179="nulová",J179,0)</f>
        <v>0</v>
      </c>
      <c r="BJ179" s="16" t="s">
        <v>85</v>
      </c>
      <c r="BK179" s="222">
        <f>ROUND(I179*H179,2)</f>
        <v>0</v>
      </c>
      <c r="BL179" s="16" t="s">
        <v>172</v>
      </c>
      <c r="BM179" s="221" t="s">
        <v>261</v>
      </c>
    </row>
    <row r="180" s="1" customFormat="1">
      <c r="B180" s="37"/>
      <c r="C180" s="38"/>
      <c r="D180" s="223" t="s">
        <v>174</v>
      </c>
      <c r="E180" s="38"/>
      <c r="F180" s="224" t="s">
        <v>262</v>
      </c>
      <c r="G180" s="38"/>
      <c r="H180" s="38"/>
      <c r="I180" s="134"/>
      <c r="J180" s="38"/>
      <c r="K180" s="38"/>
      <c r="L180" s="42"/>
      <c r="M180" s="225"/>
      <c r="N180" s="82"/>
      <c r="O180" s="82"/>
      <c r="P180" s="82"/>
      <c r="Q180" s="82"/>
      <c r="R180" s="82"/>
      <c r="S180" s="82"/>
      <c r="T180" s="83"/>
      <c r="AT180" s="16" t="s">
        <v>174</v>
      </c>
      <c r="AU180" s="16" t="s">
        <v>87</v>
      </c>
    </row>
    <row r="181" s="12" customFormat="1">
      <c r="B181" s="226"/>
      <c r="C181" s="227"/>
      <c r="D181" s="223" t="s">
        <v>176</v>
      </c>
      <c r="E181" s="228" t="s">
        <v>19</v>
      </c>
      <c r="F181" s="229" t="s">
        <v>263</v>
      </c>
      <c r="G181" s="227"/>
      <c r="H181" s="228" t="s">
        <v>19</v>
      </c>
      <c r="I181" s="230"/>
      <c r="J181" s="227"/>
      <c r="K181" s="227"/>
      <c r="L181" s="231"/>
      <c r="M181" s="232"/>
      <c r="N181" s="233"/>
      <c r="O181" s="233"/>
      <c r="P181" s="233"/>
      <c r="Q181" s="233"/>
      <c r="R181" s="233"/>
      <c r="S181" s="233"/>
      <c r="T181" s="234"/>
      <c r="AT181" s="235" t="s">
        <v>176</v>
      </c>
      <c r="AU181" s="235" t="s">
        <v>87</v>
      </c>
      <c r="AV181" s="12" t="s">
        <v>85</v>
      </c>
      <c r="AW181" s="12" t="s">
        <v>36</v>
      </c>
      <c r="AX181" s="12" t="s">
        <v>77</v>
      </c>
      <c r="AY181" s="235" t="s">
        <v>165</v>
      </c>
    </row>
    <row r="182" s="13" customFormat="1">
      <c r="B182" s="236"/>
      <c r="C182" s="237"/>
      <c r="D182" s="223" t="s">
        <v>176</v>
      </c>
      <c r="E182" s="238" t="s">
        <v>19</v>
      </c>
      <c r="F182" s="239" t="s">
        <v>264</v>
      </c>
      <c r="G182" s="237"/>
      <c r="H182" s="240">
        <v>1048.108</v>
      </c>
      <c r="I182" s="241"/>
      <c r="J182" s="237"/>
      <c r="K182" s="237"/>
      <c r="L182" s="242"/>
      <c r="M182" s="243"/>
      <c r="N182" s="244"/>
      <c r="O182" s="244"/>
      <c r="P182" s="244"/>
      <c r="Q182" s="244"/>
      <c r="R182" s="244"/>
      <c r="S182" s="244"/>
      <c r="T182" s="245"/>
      <c r="AT182" s="246" t="s">
        <v>176</v>
      </c>
      <c r="AU182" s="246" t="s">
        <v>87</v>
      </c>
      <c r="AV182" s="13" t="s">
        <v>87</v>
      </c>
      <c r="AW182" s="13" t="s">
        <v>36</v>
      </c>
      <c r="AX182" s="13" t="s">
        <v>77</v>
      </c>
      <c r="AY182" s="246" t="s">
        <v>165</v>
      </c>
    </row>
    <row r="183" s="1" customFormat="1" ht="16.5" customHeight="1">
      <c r="B183" s="37"/>
      <c r="C183" s="210" t="s">
        <v>265</v>
      </c>
      <c r="D183" s="210" t="s">
        <v>167</v>
      </c>
      <c r="E183" s="211" t="s">
        <v>266</v>
      </c>
      <c r="F183" s="212" t="s">
        <v>267</v>
      </c>
      <c r="G183" s="213" t="s">
        <v>238</v>
      </c>
      <c r="H183" s="214">
        <v>1048.108</v>
      </c>
      <c r="I183" s="215"/>
      <c r="J183" s="216">
        <f>ROUND(I183*H183,2)</f>
        <v>0</v>
      </c>
      <c r="K183" s="212" t="s">
        <v>171</v>
      </c>
      <c r="L183" s="42"/>
      <c r="M183" s="217" t="s">
        <v>19</v>
      </c>
      <c r="N183" s="218" t="s">
        <v>48</v>
      </c>
      <c r="O183" s="82"/>
      <c r="P183" s="219">
        <f>O183*H183</f>
        <v>0</v>
      </c>
      <c r="Q183" s="219">
        <v>0.0030000000000000001</v>
      </c>
      <c r="R183" s="219">
        <f>Q183*H183</f>
        <v>3.1443240000000001</v>
      </c>
      <c r="S183" s="219">
        <v>0</v>
      </c>
      <c r="T183" s="220">
        <f>S183*H183</f>
        <v>0</v>
      </c>
      <c r="AR183" s="221" t="s">
        <v>172</v>
      </c>
      <c r="AT183" s="221" t="s">
        <v>167</v>
      </c>
      <c r="AU183" s="221" t="s">
        <v>87</v>
      </c>
      <c r="AY183" s="16" t="s">
        <v>165</v>
      </c>
      <c r="BE183" s="222">
        <f>IF(N183="základní",J183,0)</f>
        <v>0</v>
      </c>
      <c r="BF183" s="222">
        <f>IF(N183="snížená",J183,0)</f>
        <v>0</v>
      </c>
      <c r="BG183" s="222">
        <f>IF(N183="zákl. přenesená",J183,0)</f>
        <v>0</v>
      </c>
      <c r="BH183" s="222">
        <f>IF(N183="sníž. přenesená",J183,0)</f>
        <v>0</v>
      </c>
      <c r="BI183" s="222">
        <f>IF(N183="nulová",J183,0)</f>
        <v>0</v>
      </c>
      <c r="BJ183" s="16" t="s">
        <v>85</v>
      </c>
      <c r="BK183" s="222">
        <f>ROUND(I183*H183,2)</f>
        <v>0</v>
      </c>
      <c r="BL183" s="16" t="s">
        <v>172</v>
      </c>
      <c r="BM183" s="221" t="s">
        <v>268</v>
      </c>
    </row>
    <row r="184" s="1" customFormat="1" ht="24" customHeight="1">
      <c r="B184" s="37"/>
      <c r="C184" s="210" t="s">
        <v>269</v>
      </c>
      <c r="D184" s="210" t="s">
        <v>167</v>
      </c>
      <c r="E184" s="211" t="s">
        <v>270</v>
      </c>
      <c r="F184" s="212" t="s">
        <v>271</v>
      </c>
      <c r="G184" s="213" t="s">
        <v>238</v>
      </c>
      <c r="H184" s="214">
        <v>104.62000000000001</v>
      </c>
      <c r="I184" s="215"/>
      <c r="J184" s="216">
        <f>ROUND(I184*H184,2)</f>
        <v>0</v>
      </c>
      <c r="K184" s="212" t="s">
        <v>171</v>
      </c>
      <c r="L184" s="42"/>
      <c r="M184" s="217" t="s">
        <v>19</v>
      </c>
      <c r="N184" s="218" t="s">
        <v>48</v>
      </c>
      <c r="O184" s="82"/>
      <c r="P184" s="219">
        <f>O184*H184</f>
        <v>0</v>
      </c>
      <c r="Q184" s="219">
        <v>0.015400000000000001</v>
      </c>
      <c r="R184" s="219">
        <f>Q184*H184</f>
        <v>1.611148</v>
      </c>
      <c r="S184" s="219">
        <v>0</v>
      </c>
      <c r="T184" s="220">
        <f>S184*H184</f>
        <v>0</v>
      </c>
      <c r="AR184" s="221" t="s">
        <v>172</v>
      </c>
      <c r="AT184" s="221" t="s">
        <v>167</v>
      </c>
      <c r="AU184" s="221" t="s">
        <v>87</v>
      </c>
      <c r="AY184" s="16" t="s">
        <v>165</v>
      </c>
      <c r="BE184" s="222">
        <f>IF(N184="základní",J184,0)</f>
        <v>0</v>
      </c>
      <c r="BF184" s="222">
        <f>IF(N184="snížená",J184,0)</f>
        <v>0</v>
      </c>
      <c r="BG184" s="222">
        <f>IF(N184="zákl. přenesená",J184,0)</f>
        <v>0</v>
      </c>
      <c r="BH184" s="222">
        <f>IF(N184="sníž. přenesená",J184,0)</f>
        <v>0</v>
      </c>
      <c r="BI184" s="222">
        <f>IF(N184="nulová",J184,0)</f>
        <v>0</v>
      </c>
      <c r="BJ184" s="16" t="s">
        <v>85</v>
      </c>
      <c r="BK184" s="222">
        <f>ROUND(I184*H184,2)</f>
        <v>0</v>
      </c>
      <c r="BL184" s="16" t="s">
        <v>172</v>
      </c>
      <c r="BM184" s="221" t="s">
        <v>272</v>
      </c>
    </row>
    <row r="185" s="1" customFormat="1">
      <c r="B185" s="37"/>
      <c r="C185" s="38"/>
      <c r="D185" s="223" t="s">
        <v>174</v>
      </c>
      <c r="E185" s="38"/>
      <c r="F185" s="224" t="s">
        <v>273</v>
      </c>
      <c r="G185" s="38"/>
      <c r="H185" s="38"/>
      <c r="I185" s="134"/>
      <c r="J185" s="38"/>
      <c r="K185" s="38"/>
      <c r="L185" s="42"/>
      <c r="M185" s="225"/>
      <c r="N185" s="82"/>
      <c r="O185" s="82"/>
      <c r="P185" s="82"/>
      <c r="Q185" s="82"/>
      <c r="R185" s="82"/>
      <c r="S185" s="82"/>
      <c r="T185" s="83"/>
      <c r="AT185" s="16" t="s">
        <v>174</v>
      </c>
      <c r="AU185" s="16" t="s">
        <v>87</v>
      </c>
    </row>
    <row r="186" s="12" customFormat="1">
      <c r="B186" s="226"/>
      <c r="C186" s="227"/>
      <c r="D186" s="223" t="s">
        <v>176</v>
      </c>
      <c r="E186" s="228" t="s">
        <v>19</v>
      </c>
      <c r="F186" s="229" t="s">
        <v>274</v>
      </c>
      <c r="G186" s="227"/>
      <c r="H186" s="228" t="s">
        <v>19</v>
      </c>
      <c r="I186" s="230"/>
      <c r="J186" s="227"/>
      <c r="K186" s="227"/>
      <c r="L186" s="231"/>
      <c r="M186" s="232"/>
      <c r="N186" s="233"/>
      <c r="O186" s="233"/>
      <c r="P186" s="233"/>
      <c r="Q186" s="233"/>
      <c r="R186" s="233"/>
      <c r="S186" s="233"/>
      <c r="T186" s="234"/>
      <c r="AT186" s="235" t="s">
        <v>176</v>
      </c>
      <c r="AU186" s="235" t="s">
        <v>87</v>
      </c>
      <c r="AV186" s="12" t="s">
        <v>85</v>
      </c>
      <c r="AW186" s="12" t="s">
        <v>36</v>
      </c>
      <c r="AX186" s="12" t="s">
        <v>77</v>
      </c>
      <c r="AY186" s="235" t="s">
        <v>165</v>
      </c>
    </row>
    <row r="187" s="13" customFormat="1">
      <c r="B187" s="236"/>
      <c r="C187" s="237"/>
      <c r="D187" s="223" t="s">
        <v>176</v>
      </c>
      <c r="E187" s="238" t="s">
        <v>19</v>
      </c>
      <c r="F187" s="239" t="s">
        <v>275</v>
      </c>
      <c r="G187" s="237"/>
      <c r="H187" s="240">
        <v>104.62000000000001</v>
      </c>
      <c r="I187" s="241"/>
      <c r="J187" s="237"/>
      <c r="K187" s="237"/>
      <c r="L187" s="242"/>
      <c r="M187" s="243"/>
      <c r="N187" s="244"/>
      <c r="O187" s="244"/>
      <c r="P187" s="244"/>
      <c r="Q187" s="244"/>
      <c r="R187" s="244"/>
      <c r="S187" s="244"/>
      <c r="T187" s="245"/>
      <c r="AT187" s="246" t="s">
        <v>176</v>
      </c>
      <c r="AU187" s="246" t="s">
        <v>87</v>
      </c>
      <c r="AV187" s="13" t="s">
        <v>87</v>
      </c>
      <c r="AW187" s="13" t="s">
        <v>36</v>
      </c>
      <c r="AX187" s="13" t="s">
        <v>77</v>
      </c>
      <c r="AY187" s="246" t="s">
        <v>165</v>
      </c>
    </row>
    <row r="188" s="1" customFormat="1" ht="16.5" customHeight="1">
      <c r="B188" s="37"/>
      <c r="C188" s="210" t="s">
        <v>276</v>
      </c>
      <c r="D188" s="210" t="s">
        <v>167</v>
      </c>
      <c r="E188" s="211" t="s">
        <v>277</v>
      </c>
      <c r="F188" s="212" t="s">
        <v>278</v>
      </c>
      <c r="G188" s="213" t="s">
        <v>238</v>
      </c>
      <c r="H188" s="214">
        <v>1.75</v>
      </c>
      <c r="I188" s="215"/>
      <c r="J188" s="216">
        <f>ROUND(I188*H188,2)</f>
        <v>0</v>
      </c>
      <c r="K188" s="212" t="s">
        <v>171</v>
      </c>
      <c r="L188" s="42"/>
      <c r="M188" s="217" t="s">
        <v>19</v>
      </c>
      <c r="N188" s="218" t="s">
        <v>48</v>
      </c>
      <c r="O188" s="82"/>
      <c r="P188" s="219">
        <f>O188*H188</f>
        <v>0</v>
      </c>
      <c r="Q188" s="219">
        <v>0.033579999999999999</v>
      </c>
      <c r="R188" s="219">
        <f>Q188*H188</f>
        <v>0.058764999999999998</v>
      </c>
      <c r="S188" s="219">
        <v>0</v>
      </c>
      <c r="T188" s="220">
        <f>S188*H188</f>
        <v>0</v>
      </c>
      <c r="AR188" s="221" t="s">
        <v>172</v>
      </c>
      <c r="AT188" s="221" t="s">
        <v>167</v>
      </c>
      <c r="AU188" s="221" t="s">
        <v>87</v>
      </c>
      <c r="AY188" s="16" t="s">
        <v>165</v>
      </c>
      <c r="BE188" s="222">
        <f>IF(N188="základní",J188,0)</f>
        <v>0</v>
      </c>
      <c r="BF188" s="222">
        <f>IF(N188="snížená",J188,0)</f>
        <v>0</v>
      </c>
      <c r="BG188" s="222">
        <f>IF(N188="zákl. přenesená",J188,0)</f>
        <v>0</v>
      </c>
      <c r="BH188" s="222">
        <f>IF(N188="sníž. přenesená",J188,0)</f>
        <v>0</v>
      </c>
      <c r="BI188" s="222">
        <f>IF(N188="nulová",J188,0)</f>
        <v>0</v>
      </c>
      <c r="BJ188" s="16" t="s">
        <v>85</v>
      </c>
      <c r="BK188" s="222">
        <f>ROUND(I188*H188,2)</f>
        <v>0</v>
      </c>
      <c r="BL188" s="16" t="s">
        <v>172</v>
      </c>
      <c r="BM188" s="221" t="s">
        <v>279</v>
      </c>
    </row>
    <row r="189" s="1" customFormat="1">
      <c r="B189" s="37"/>
      <c r="C189" s="38"/>
      <c r="D189" s="223" t="s">
        <v>174</v>
      </c>
      <c r="E189" s="38"/>
      <c r="F189" s="224" t="s">
        <v>280</v>
      </c>
      <c r="G189" s="38"/>
      <c r="H189" s="38"/>
      <c r="I189" s="134"/>
      <c r="J189" s="38"/>
      <c r="K189" s="38"/>
      <c r="L189" s="42"/>
      <c r="M189" s="225"/>
      <c r="N189" s="82"/>
      <c r="O189" s="82"/>
      <c r="P189" s="82"/>
      <c r="Q189" s="82"/>
      <c r="R189" s="82"/>
      <c r="S189" s="82"/>
      <c r="T189" s="83"/>
      <c r="AT189" s="16" t="s">
        <v>174</v>
      </c>
      <c r="AU189" s="16" t="s">
        <v>87</v>
      </c>
    </row>
    <row r="190" s="13" customFormat="1">
      <c r="B190" s="236"/>
      <c r="C190" s="237"/>
      <c r="D190" s="223" t="s">
        <v>176</v>
      </c>
      <c r="E190" s="238" t="s">
        <v>19</v>
      </c>
      <c r="F190" s="239" t="s">
        <v>281</v>
      </c>
      <c r="G190" s="237"/>
      <c r="H190" s="240">
        <v>1.75</v>
      </c>
      <c r="I190" s="241"/>
      <c r="J190" s="237"/>
      <c r="K190" s="237"/>
      <c r="L190" s="242"/>
      <c r="M190" s="243"/>
      <c r="N190" s="244"/>
      <c r="O190" s="244"/>
      <c r="P190" s="244"/>
      <c r="Q190" s="244"/>
      <c r="R190" s="244"/>
      <c r="S190" s="244"/>
      <c r="T190" s="245"/>
      <c r="AT190" s="246" t="s">
        <v>176</v>
      </c>
      <c r="AU190" s="246" t="s">
        <v>87</v>
      </c>
      <c r="AV190" s="13" t="s">
        <v>87</v>
      </c>
      <c r="AW190" s="13" t="s">
        <v>36</v>
      </c>
      <c r="AX190" s="13" t="s">
        <v>77</v>
      </c>
      <c r="AY190" s="246" t="s">
        <v>165</v>
      </c>
    </row>
    <row r="191" s="1" customFormat="1" ht="24" customHeight="1">
      <c r="B191" s="37"/>
      <c r="C191" s="210" t="s">
        <v>282</v>
      </c>
      <c r="D191" s="210" t="s">
        <v>167</v>
      </c>
      <c r="E191" s="211" t="s">
        <v>283</v>
      </c>
      <c r="F191" s="212" t="s">
        <v>284</v>
      </c>
      <c r="G191" s="213" t="s">
        <v>238</v>
      </c>
      <c r="H191" s="214">
        <v>1048.108</v>
      </c>
      <c r="I191" s="215"/>
      <c r="J191" s="216">
        <f>ROUND(I191*H191,2)</f>
        <v>0</v>
      </c>
      <c r="K191" s="212" t="s">
        <v>171</v>
      </c>
      <c r="L191" s="42"/>
      <c r="M191" s="217" t="s">
        <v>19</v>
      </c>
      <c r="N191" s="218" t="s">
        <v>48</v>
      </c>
      <c r="O191" s="82"/>
      <c r="P191" s="219">
        <f>O191*H191</f>
        <v>0</v>
      </c>
      <c r="Q191" s="219">
        <v>0.026200000000000001</v>
      </c>
      <c r="R191" s="219">
        <f>Q191*H191</f>
        <v>27.460429600000001</v>
      </c>
      <c r="S191" s="219">
        <v>0</v>
      </c>
      <c r="T191" s="220">
        <f>S191*H191</f>
        <v>0</v>
      </c>
      <c r="AR191" s="221" t="s">
        <v>172</v>
      </c>
      <c r="AT191" s="221" t="s">
        <v>167</v>
      </c>
      <c r="AU191" s="221" t="s">
        <v>87</v>
      </c>
      <c r="AY191" s="16" t="s">
        <v>165</v>
      </c>
      <c r="BE191" s="222">
        <f>IF(N191="základní",J191,0)</f>
        <v>0</v>
      </c>
      <c r="BF191" s="222">
        <f>IF(N191="snížená",J191,0)</f>
        <v>0</v>
      </c>
      <c r="BG191" s="222">
        <f>IF(N191="zákl. přenesená",J191,0)</f>
        <v>0</v>
      </c>
      <c r="BH191" s="222">
        <f>IF(N191="sníž. přenesená",J191,0)</f>
        <v>0</v>
      </c>
      <c r="BI191" s="222">
        <f>IF(N191="nulová",J191,0)</f>
        <v>0</v>
      </c>
      <c r="BJ191" s="16" t="s">
        <v>85</v>
      </c>
      <c r="BK191" s="222">
        <f>ROUND(I191*H191,2)</f>
        <v>0</v>
      </c>
      <c r="BL191" s="16" t="s">
        <v>172</v>
      </c>
      <c r="BM191" s="221" t="s">
        <v>285</v>
      </c>
    </row>
    <row r="192" s="1" customFormat="1">
      <c r="B192" s="37"/>
      <c r="C192" s="38"/>
      <c r="D192" s="223" t="s">
        <v>174</v>
      </c>
      <c r="E192" s="38"/>
      <c r="F192" s="224" t="s">
        <v>251</v>
      </c>
      <c r="G192" s="38"/>
      <c r="H192" s="38"/>
      <c r="I192" s="134"/>
      <c r="J192" s="38"/>
      <c r="K192" s="38"/>
      <c r="L192" s="42"/>
      <c r="M192" s="225"/>
      <c r="N192" s="82"/>
      <c r="O192" s="82"/>
      <c r="P192" s="82"/>
      <c r="Q192" s="82"/>
      <c r="R192" s="82"/>
      <c r="S192" s="82"/>
      <c r="T192" s="83"/>
      <c r="AT192" s="16" t="s">
        <v>174</v>
      </c>
      <c r="AU192" s="16" t="s">
        <v>87</v>
      </c>
    </row>
    <row r="193" s="12" customFormat="1">
      <c r="B193" s="226"/>
      <c r="C193" s="227"/>
      <c r="D193" s="223" t="s">
        <v>176</v>
      </c>
      <c r="E193" s="228" t="s">
        <v>19</v>
      </c>
      <c r="F193" s="229" t="s">
        <v>286</v>
      </c>
      <c r="G193" s="227"/>
      <c r="H193" s="228" t="s">
        <v>19</v>
      </c>
      <c r="I193" s="230"/>
      <c r="J193" s="227"/>
      <c r="K193" s="227"/>
      <c r="L193" s="231"/>
      <c r="M193" s="232"/>
      <c r="N193" s="233"/>
      <c r="O193" s="233"/>
      <c r="P193" s="233"/>
      <c r="Q193" s="233"/>
      <c r="R193" s="233"/>
      <c r="S193" s="233"/>
      <c r="T193" s="234"/>
      <c r="AT193" s="235" t="s">
        <v>176</v>
      </c>
      <c r="AU193" s="235" t="s">
        <v>87</v>
      </c>
      <c r="AV193" s="12" t="s">
        <v>85</v>
      </c>
      <c r="AW193" s="12" t="s">
        <v>36</v>
      </c>
      <c r="AX193" s="12" t="s">
        <v>77</v>
      </c>
      <c r="AY193" s="235" t="s">
        <v>165</v>
      </c>
    </row>
    <row r="194" s="13" customFormat="1">
      <c r="B194" s="236"/>
      <c r="C194" s="237"/>
      <c r="D194" s="223" t="s">
        <v>176</v>
      </c>
      <c r="E194" s="238" t="s">
        <v>19</v>
      </c>
      <c r="F194" s="239" t="s">
        <v>287</v>
      </c>
      <c r="G194" s="237"/>
      <c r="H194" s="240">
        <v>38.799999999999997</v>
      </c>
      <c r="I194" s="241"/>
      <c r="J194" s="237"/>
      <c r="K194" s="237"/>
      <c r="L194" s="242"/>
      <c r="M194" s="243"/>
      <c r="N194" s="244"/>
      <c r="O194" s="244"/>
      <c r="P194" s="244"/>
      <c r="Q194" s="244"/>
      <c r="R194" s="244"/>
      <c r="S194" s="244"/>
      <c r="T194" s="245"/>
      <c r="AT194" s="246" t="s">
        <v>176</v>
      </c>
      <c r="AU194" s="246" t="s">
        <v>87</v>
      </c>
      <c r="AV194" s="13" t="s">
        <v>87</v>
      </c>
      <c r="AW194" s="13" t="s">
        <v>36</v>
      </c>
      <c r="AX194" s="13" t="s">
        <v>77</v>
      </c>
      <c r="AY194" s="246" t="s">
        <v>165</v>
      </c>
    </row>
    <row r="195" s="12" customFormat="1">
      <c r="B195" s="226"/>
      <c r="C195" s="227"/>
      <c r="D195" s="223" t="s">
        <v>176</v>
      </c>
      <c r="E195" s="228" t="s">
        <v>19</v>
      </c>
      <c r="F195" s="229" t="s">
        <v>288</v>
      </c>
      <c r="G195" s="227"/>
      <c r="H195" s="228" t="s">
        <v>19</v>
      </c>
      <c r="I195" s="230"/>
      <c r="J195" s="227"/>
      <c r="K195" s="227"/>
      <c r="L195" s="231"/>
      <c r="M195" s="232"/>
      <c r="N195" s="233"/>
      <c r="O195" s="233"/>
      <c r="P195" s="233"/>
      <c r="Q195" s="233"/>
      <c r="R195" s="233"/>
      <c r="S195" s="233"/>
      <c r="T195" s="234"/>
      <c r="AT195" s="235" t="s">
        <v>176</v>
      </c>
      <c r="AU195" s="235" t="s">
        <v>87</v>
      </c>
      <c r="AV195" s="12" t="s">
        <v>85</v>
      </c>
      <c r="AW195" s="12" t="s">
        <v>36</v>
      </c>
      <c r="AX195" s="12" t="s">
        <v>77</v>
      </c>
      <c r="AY195" s="235" t="s">
        <v>165</v>
      </c>
    </row>
    <row r="196" s="13" customFormat="1">
      <c r="B196" s="236"/>
      <c r="C196" s="237"/>
      <c r="D196" s="223" t="s">
        <v>176</v>
      </c>
      <c r="E196" s="238" t="s">
        <v>19</v>
      </c>
      <c r="F196" s="239" t="s">
        <v>289</v>
      </c>
      <c r="G196" s="237"/>
      <c r="H196" s="240">
        <v>54.863</v>
      </c>
      <c r="I196" s="241"/>
      <c r="J196" s="237"/>
      <c r="K196" s="237"/>
      <c r="L196" s="242"/>
      <c r="M196" s="243"/>
      <c r="N196" s="244"/>
      <c r="O196" s="244"/>
      <c r="P196" s="244"/>
      <c r="Q196" s="244"/>
      <c r="R196" s="244"/>
      <c r="S196" s="244"/>
      <c r="T196" s="245"/>
      <c r="AT196" s="246" t="s">
        <v>176</v>
      </c>
      <c r="AU196" s="246" t="s">
        <v>87</v>
      </c>
      <c r="AV196" s="13" t="s">
        <v>87</v>
      </c>
      <c r="AW196" s="13" t="s">
        <v>36</v>
      </c>
      <c r="AX196" s="13" t="s">
        <v>77</v>
      </c>
      <c r="AY196" s="246" t="s">
        <v>165</v>
      </c>
    </row>
    <row r="197" s="12" customFormat="1">
      <c r="B197" s="226"/>
      <c r="C197" s="227"/>
      <c r="D197" s="223" t="s">
        <v>176</v>
      </c>
      <c r="E197" s="228" t="s">
        <v>19</v>
      </c>
      <c r="F197" s="229" t="s">
        <v>290</v>
      </c>
      <c r="G197" s="227"/>
      <c r="H197" s="228" t="s">
        <v>19</v>
      </c>
      <c r="I197" s="230"/>
      <c r="J197" s="227"/>
      <c r="K197" s="227"/>
      <c r="L197" s="231"/>
      <c r="M197" s="232"/>
      <c r="N197" s="233"/>
      <c r="O197" s="233"/>
      <c r="P197" s="233"/>
      <c r="Q197" s="233"/>
      <c r="R197" s="233"/>
      <c r="S197" s="233"/>
      <c r="T197" s="234"/>
      <c r="AT197" s="235" t="s">
        <v>176</v>
      </c>
      <c r="AU197" s="235" t="s">
        <v>87</v>
      </c>
      <c r="AV197" s="12" t="s">
        <v>85</v>
      </c>
      <c r="AW197" s="12" t="s">
        <v>36</v>
      </c>
      <c r="AX197" s="12" t="s">
        <v>77</v>
      </c>
      <c r="AY197" s="235" t="s">
        <v>165</v>
      </c>
    </row>
    <row r="198" s="13" customFormat="1">
      <c r="B198" s="236"/>
      <c r="C198" s="237"/>
      <c r="D198" s="223" t="s">
        <v>176</v>
      </c>
      <c r="E198" s="238" t="s">
        <v>19</v>
      </c>
      <c r="F198" s="239" t="s">
        <v>291</v>
      </c>
      <c r="G198" s="237"/>
      <c r="H198" s="240">
        <v>54.332999999999998</v>
      </c>
      <c r="I198" s="241"/>
      <c r="J198" s="237"/>
      <c r="K198" s="237"/>
      <c r="L198" s="242"/>
      <c r="M198" s="243"/>
      <c r="N198" s="244"/>
      <c r="O198" s="244"/>
      <c r="P198" s="244"/>
      <c r="Q198" s="244"/>
      <c r="R198" s="244"/>
      <c r="S198" s="244"/>
      <c r="T198" s="245"/>
      <c r="AT198" s="246" t="s">
        <v>176</v>
      </c>
      <c r="AU198" s="246" t="s">
        <v>87</v>
      </c>
      <c r="AV198" s="13" t="s">
        <v>87</v>
      </c>
      <c r="AW198" s="13" t="s">
        <v>36</v>
      </c>
      <c r="AX198" s="13" t="s">
        <v>77</v>
      </c>
      <c r="AY198" s="246" t="s">
        <v>165</v>
      </c>
    </row>
    <row r="199" s="12" customFormat="1">
      <c r="B199" s="226"/>
      <c r="C199" s="227"/>
      <c r="D199" s="223" t="s">
        <v>176</v>
      </c>
      <c r="E199" s="228" t="s">
        <v>19</v>
      </c>
      <c r="F199" s="229" t="s">
        <v>292</v>
      </c>
      <c r="G199" s="227"/>
      <c r="H199" s="228" t="s">
        <v>19</v>
      </c>
      <c r="I199" s="230"/>
      <c r="J199" s="227"/>
      <c r="K199" s="227"/>
      <c r="L199" s="231"/>
      <c r="M199" s="232"/>
      <c r="N199" s="233"/>
      <c r="O199" s="233"/>
      <c r="P199" s="233"/>
      <c r="Q199" s="233"/>
      <c r="R199" s="233"/>
      <c r="S199" s="233"/>
      <c r="T199" s="234"/>
      <c r="AT199" s="235" t="s">
        <v>176</v>
      </c>
      <c r="AU199" s="235" t="s">
        <v>87</v>
      </c>
      <c r="AV199" s="12" t="s">
        <v>85</v>
      </c>
      <c r="AW199" s="12" t="s">
        <v>36</v>
      </c>
      <c r="AX199" s="12" t="s">
        <v>77</v>
      </c>
      <c r="AY199" s="235" t="s">
        <v>165</v>
      </c>
    </row>
    <row r="200" s="13" customFormat="1">
      <c r="B200" s="236"/>
      <c r="C200" s="237"/>
      <c r="D200" s="223" t="s">
        <v>176</v>
      </c>
      <c r="E200" s="238" t="s">
        <v>19</v>
      </c>
      <c r="F200" s="239" t="s">
        <v>293</v>
      </c>
      <c r="G200" s="237"/>
      <c r="H200" s="240">
        <v>44.857999999999997</v>
      </c>
      <c r="I200" s="241"/>
      <c r="J200" s="237"/>
      <c r="K200" s="237"/>
      <c r="L200" s="242"/>
      <c r="M200" s="243"/>
      <c r="N200" s="244"/>
      <c r="O200" s="244"/>
      <c r="P200" s="244"/>
      <c r="Q200" s="244"/>
      <c r="R200" s="244"/>
      <c r="S200" s="244"/>
      <c r="T200" s="245"/>
      <c r="AT200" s="246" t="s">
        <v>176</v>
      </c>
      <c r="AU200" s="246" t="s">
        <v>87</v>
      </c>
      <c r="AV200" s="13" t="s">
        <v>87</v>
      </c>
      <c r="AW200" s="13" t="s">
        <v>36</v>
      </c>
      <c r="AX200" s="13" t="s">
        <v>77</v>
      </c>
      <c r="AY200" s="246" t="s">
        <v>165</v>
      </c>
    </row>
    <row r="201" s="12" customFormat="1">
      <c r="B201" s="226"/>
      <c r="C201" s="227"/>
      <c r="D201" s="223" t="s">
        <v>176</v>
      </c>
      <c r="E201" s="228" t="s">
        <v>19</v>
      </c>
      <c r="F201" s="229" t="s">
        <v>294</v>
      </c>
      <c r="G201" s="227"/>
      <c r="H201" s="228" t="s">
        <v>19</v>
      </c>
      <c r="I201" s="230"/>
      <c r="J201" s="227"/>
      <c r="K201" s="227"/>
      <c r="L201" s="231"/>
      <c r="M201" s="232"/>
      <c r="N201" s="233"/>
      <c r="O201" s="233"/>
      <c r="P201" s="233"/>
      <c r="Q201" s="233"/>
      <c r="R201" s="233"/>
      <c r="S201" s="233"/>
      <c r="T201" s="234"/>
      <c r="AT201" s="235" t="s">
        <v>176</v>
      </c>
      <c r="AU201" s="235" t="s">
        <v>87</v>
      </c>
      <c r="AV201" s="12" t="s">
        <v>85</v>
      </c>
      <c r="AW201" s="12" t="s">
        <v>36</v>
      </c>
      <c r="AX201" s="12" t="s">
        <v>77</v>
      </c>
      <c r="AY201" s="235" t="s">
        <v>165</v>
      </c>
    </row>
    <row r="202" s="13" customFormat="1">
      <c r="B202" s="236"/>
      <c r="C202" s="237"/>
      <c r="D202" s="223" t="s">
        <v>176</v>
      </c>
      <c r="E202" s="238" t="s">
        <v>19</v>
      </c>
      <c r="F202" s="239" t="s">
        <v>295</v>
      </c>
      <c r="G202" s="237"/>
      <c r="H202" s="240">
        <v>38.710000000000001</v>
      </c>
      <c r="I202" s="241"/>
      <c r="J202" s="237"/>
      <c r="K202" s="237"/>
      <c r="L202" s="242"/>
      <c r="M202" s="243"/>
      <c r="N202" s="244"/>
      <c r="O202" s="244"/>
      <c r="P202" s="244"/>
      <c r="Q202" s="244"/>
      <c r="R202" s="244"/>
      <c r="S202" s="244"/>
      <c r="T202" s="245"/>
      <c r="AT202" s="246" t="s">
        <v>176</v>
      </c>
      <c r="AU202" s="246" t="s">
        <v>87</v>
      </c>
      <c r="AV202" s="13" t="s">
        <v>87</v>
      </c>
      <c r="AW202" s="13" t="s">
        <v>36</v>
      </c>
      <c r="AX202" s="13" t="s">
        <v>77</v>
      </c>
      <c r="AY202" s="246" t="s">
        <v>165</v>
      </c>
    </row>
    <row r="203" s="12" customFormat="1">
      <c r="B203" s="226"/>
      <c r="C203" s="227"/>
      <c r="D203" s="223" t="s">
        <v>176</v>
      </c>
      <c r="E203" s="228" t="s">
        <v>19</v>
      </c>
      <c r="F203" s="229" t="s">
        <v>296</v>
      </c>
      <c r="G203" s="227"/>
      <c r="H203" s="228" t="s">
        <v>19</v>
      </c>
      <c r="I203" s="230"/>
      <c r="J203" s="227"/>
      <c r="K203" s="227"/>
      <c r="L203" s="231"/>
      <c r="M203" s="232"/>
      <c r="N203" s="233"/>
      <c r="O203" s="233"/>
      <c r="P203" s="233"/>
      <c r="Q203" s="233"/>
      <c r="R203" s="233"/>
      <c r="S203" s="233"/>
      <c r="T203" s="234"/>
      <c r="AT203" s="235" t="s">
        <v>176</v>
      </c>
      <c r="AU203" s="235" t="s">
        <v>87</v>
      </c>
      <c r="AV203" s="12" t="s">
        <v>85</v>
      </c>
      <c r="AW203" s="12" t="s">
        <v>36</v>
      </c>
      <c r="AX203" s="12" t="s">
        <v>77</v>
      </c>
      <c r="AY203" s="235" t="s">
        <v>165</v>
      </c>
    </row>
    <row r="204" s="13" customFormat="1">
      <c r="B204" s="236"/>
      <c r="C204" s="237"/>
      <c r="D204" s="223" t="s">
        <v>176</v>
      </c>
      <c r="E204" s="238" t="s">
        <v>19</v>
      </c>
      <c r="F204" s="239" t="s">
        <v>297</v>
      </c>
      <c r="G204" s="237"/>
      <c r="H204" s="240">
        <v>39.685000000000002</v>
      </c>
      <c r="I204" s="241"/>
      <c r="J204" s="237"/>
      <c r="K204" s="237"/>
      <c r="L204" s="242"/>
      <c r="M204" s="243"/>
      <c r="N204" s="244"/>
      <c r="O204" s="244"/>
      <c r="P204" s="244"/>
      <c r="Q204" s="244"/>
      <c r="R204" s="244"/>
      <c r="S204" s="244"/>
      <c r="T204" s="245"/>
      <c r="AT204" s="246" t="s">
        <v>176</v>
      </c>
      <c r="AU204" s="246" t="s">
        <v>87</v>
      </c>
      <c r="AV204" s="13" t="s">
        <v>87</v>
      </c>
      <c r="AW204" s="13" t="s">
        <v>36</v>
      </c>
      <c r="AX204" s="13" t="s">
        <v>77</v>
      </c>
      <c r="AY204" s="246" t="s">
        <v>165</v>
      </c>
    </row>
    <row r="205" s="12" customFormat="1">
      <c r="B205" s="226"/>
      <c r="C205" s="227"/>
      <c r="D205" s="223" t="s">
        <v>176</v>
      </c>
      <c r="E205" s="228" t="s">
        <v>19</v>
      </c>
      <c r="F205" s="229" t="s">
        <v>298</v>
      </c>
      <c r="G205" s="227"/>
      <c r="H205" s="228" t="s">
        <v>19</v>
      </c>
      <c r="I205" s="230"/>
      <c r="J205" s="227"/>
      <c r="K205" s="227"/>
      <c r="L205" s="231"/>
      <c r="M205" s="232"/>
      <c r="N205" s="233"/>
      <c r="O205" s="233"/>
      <c r="P205" s="233"/>
      <c r="Q205" s="233"/>
      <c r="R205" s="233"/>
      <c r="S205" s="233"/>
      <c r="T205" s="234"/>
      <c r="AT205" s="235" t="s">
        <v>176</v>
      </c>
      <c r="AU205" s="235" t="s">
        <v>87</v>
      </c>
      <c r="AV205" s="12" t="s">
        <v>85</v>
      </c>
      <c r="AW205" s="12" t="s">
        <v>36</v>
      </c>
      <c r="AX205" s="12" t="s">
        <v>77</v>
      </c>
      <c r="AY205" s="235" t="s">
        <v>165</v>
      </c>
    </row>
    <row r="206" s="13" customFormat="1">
      <c r="B206" s="236"/>
      <c r="C206" s="237"/>
      <c r="D206" s="223" t="s">
        <v>176</v>
      </c>
      <c r="E206" s="238" t="s">
        <v>19</v>
      </c>
      <c r="F206" s="239" t="s">
        <v>299</v>
      </c>
      <c r="G206" s="237"/>
      <c r="H206" s="240">
        <v>21.832000000000001</v>
      </c>
      <c r="I206" s="241"/>
      <c r="J206" s="237"/>
      <c r="K206" s="237"/>
      <c r="L206" s="242"/>
      <c r="M206" s="243"/>
      <c r="N206" s="244"/>
      <c r="O206" s="244"/>
      <c r="P206" s="244"/>
      <c r="Q206" s="244"/>
      <c r="R206" s="244"/>
      <c r="S206" s="244"/>
      <c r="T206" s="245"/>
      <c r="AT206" s="246" t="s">
        <v>176</v>
      </c>
      <c r="AU206" s="246" t="s">
        <v>87</v>
      </c>
      <c r="AV206" s="13" t="s">
        <v>87</v>
      </c>
      <c r="AW206" s="13" t="s">
        <v>36</v>
      </c>
      <c r="AX206" s="13" t="s">
        <v>77</v>
      </c>
      <c r="AY206" s="246" t="s">
        <v>165</v>
      </c>
    </row>
    <row r="207" s="12" customFormat="1">
      <c r="B207" s="226"/>
      <c r="C207" s="227"/>
      <c r="D207" s="223" t="s">
        <v>176</v>
      </c>
      <c r="E207" s="228" t="s">
        <v>19</v>
      </c>
      <c r="F207" s="229" t="s">
        <v>300</v>
      </c>
      <c r="G207" s="227"/>
      <c r="H207" s="228" t="s">
        <v>19</v>
      </c>
      <c r="I207" s="230"/>
      <c r="J207" s="227"/>
      <c r="K207" s="227"/>
      <c r="L207" s="231"/>
      <c r="M207" s="232"/>
      <c r="N207" s="233"/>
      <c r="O207" s="233"/>
      <c r="P207" s="233"/>
      <c r="Q207" s="233"/>
      <c r="R207" s="233"/>
      <c r="S207" s="233"/>
      <c r="T207" s="234"/>
      <c r="AT207" s="235" t="s">
        <v>176</v>
      </c>
      <c r="AU207" s="235" t="s">
        <v>87</v>
      </c>
      <c r="AV207" s="12" t="s">
        <v>85</v>
      </c>
      <c r="AW207" s="12" t="s">
        <v>36</v>
      </c>
      <c r="AX207" s="12" t="s">
        <v>77</v>
      </c>
      <c r="AY207" s="235" t="s">
        <v>165</v>
      </c>
    </row>
    <row r="208" s="13" customFormat="1">
      <c r="B208" s="236"/>
      <c r="C208" s="237"/>
      <c r="D208" s="223" t="s">
        <v>176</v>
      </c>
      <c r="E208" s="238" t="s">
        <v>19</v>
      </c>
      <c r="F208" s="239" t="s">
        <v>301</v>
      </c>
      <c r="G208" s="237"/>
      <c r="H208" s="240">
        <v>38.680999999999997</v>
      </c>
      <c r="I208" s="241"/>
      <c r="J208" s="237"/>
      <c r="K208" s="237"/>
      <c r="L208" s="242"/>
      <c r="M208" s="243"/>
      <c r="N208" s="244"/>
      <c r="O208" s="244"/>
      <c r="P208" s="244"/>
      <c r="Q208" s="244"/>
      <c r="R208" s="244"/>
      <c r="S208" s="244"/>
      <c r="T208" s="245"/>
      <c r="AT208" s="246" t="s">
        <v>176</v>
      </c>
      <c r="AU208" s="246" t="s">
        <v>87</v>
      </c>
      <c r="AV208" s="13" t="s">
        <v>87</v>
      </c>
      <c r="AW208" s="13" t="s">
        <v>36</v>
      </c>
      <c r="AX208" s="13" t="s">
        <v>77</v>
      </c>
      <c r="AY208" s="246" t="s">
        <v>165</v>
      </c>
    </row>
    <row r="209" s="12" customFormat="1">
      <c r="B209" s="226"/>
      <c r="C209" s="227"/>
      <c r="D209" s="223" t="s">
        <v>176</v>
      </c>
      <c r="E209" s="228" t="s">
        <v>19</v>
      </c>
      <c r="F209" s="229" t="s">
        <v>302</v>
      </c>
      <c r="G209" s="227"/>
      <c r="H209" s="228" t="s">
        <v>19</v>
      </c>
      <c r="I209" s="230"/>
      <c r="J209" s="227"/>
      <c r="K209" s="227"/>
      <c r="L209" s="231"/>
      <c r="M209" s="232"/>
      <c r="N209" s="233"/>
      <c r="O209" s="233"/>
      <c r="P209" s="233"/>
      <c r="Q209" s="233"/>
      <c r="R209" s="233"/>
      <c r="S209" s="233"/>
      <c r="T209" s="234"/>
      <c r="AT209" s="235" t="s">
        <v>176</v>
      </c>
      <c r="AU209" s="235" t="s">
        <v>87</v>
      </c>
      <c r="AV209" s="12" t="s">
        <v>85</v>
      </c>
      <c r="AW209" s="12" t="s">
        <v>36</v>
      </c>
      <c r="AX209" s="12" t="s">
        <v>77</v>
      </c>
      <c r="AY209" s="235" t="s">
        <v>165</v>
      </c>
    </row>
    <row r="210" s="13" customFormat="1">
      <c r="B210" s="236"/>
      <c r="C210" s="237"/>
      <c r="D210" s="223" t="s">
        <v>176</v>
      </c>
      <c r="E210" s="238" t="s">
        <v>19</v>
      </c>
      <c r="F210" s="239" t="s">
        <v>303</v>
      </c>
      <c r="G210" s="237"/>
      <c r="H210" s="240">
        <v>38.738999999999997</v>
      </c>
      <c r="I210" s="241"/>
      <c r="J210" s="237"/>
      <c r="K210" s="237"/>
      <c r="L210" s="242"/>
      <c r="M210" s="243"/>
      <c r="N210" s="244"/>
      <c r="O210" s="244"/>
      <c r="P210" s="244"/>
      <c r="Q210" s="244"/>
      <c r="R210" s="244"/>
      <c r="S210" s="244"/>
      <c r="T210" s="245"/>
      <c r="AT210" s="246" t="s">
        <v>176</v>
      </c>
      <c r="AU210" s="246" t="s">
        <v>87</v>
      </c>
      <c r="AV210" s="13" t="s">
        <v>87</v>
      </c>
      <c r="AW210" s="13" t="s">
        <v>36</v>
      </c>
      <c r="AX210" s="13" t="s">
        <v>77</v>
      </c>
      <c r="AY210" s="246" t="s">
        <v>165</v>
      </c>
    </row>
    <row r="211" s="12" customFormat="1">
      <c r="B211" s="226"/>
      <c r="C211" s="227"/>
      <c r="D211" s="223" t="s">
        <v>176</v>
      </c>
      <c r="E211" s="228" t="s">
        <v>19</v>
      </c>
      <c r="F211" s="229" t="s">
        <v>304</v>
      </c>
      <c r="G211" s="227"/>
      <c r="H211" s="228" t="s">
        <v>19</v>
      </c>
      <c r="I211" s="230"/>
      <c r="J211" s="227"/>
      <c r="K211" s="227"/>
      <c r="L211" s="231"/>
      <c r="M211" s="232"/>
      <c r="N211" s="233"/>
      <c r="O211" s="233"/>
      <c r="P211" s="233"/>
      <c r="Q211" s="233"/>
      <c r="R211" s="233"/>
      <c r="S211" s="233"/>
      <c r="T211" s="234"/>
      <c r="AT211" s="235" t="s">
        <v>176</v>
      </c>
      <c r="AU211" s="235" t="s">
        <v>87</v>
      </c>
      <c r="AV211" s="12" t="s">
        <v>85</v>
      </c>
      <c r="AW211" s="12" t="s">
        <v>36</v>
      </c>
      <c r="AX211" s="12" t="s">
        <v>77</v>
      </c>
      <c r="AY211" s="235" t="s">
        <v>165</v>
      </c>
    </row>
    <row r="212" s="13" customFormat="1">
      <c r="B212" s="236"/>
      <c r="C212" s="237"/>
      <c r="D212" s="223" t="s">
        <v>176</v>
      </c>
      <c r="E212" s="238" t="s">
        <v>19</v>
      </c>
      <c r="F212" s="239" t="s">
        <v>305</v>
      </c>
      <c r="G212" s="237"/>
      <c r="H212" s="240">
        <v>37.280999999999999</v>
      </c>
      <c r="I212" s="241"/>
      <c r="J212" s="237"/>
      <c r="K212" s="237"/>
      <c r="L212" s="242"/>
      <c r="M212" s="243"/>
      <c r="N212" s="244"/>
      <c r="O212" s="244"/>
      <c r="P212" s="244"/>
      <c r="Q212" s="244"/>
      <c r="R212" s="244"/>
      <c r="S212" s="244"/>
      <c r="T212" s="245"/>
      <c r="AT212" s="246" t="s">
        <v>176</v>
      </c>
      <c r="AU212" s="246" t="s">
        <v>87</v>
      </c>
      <c r="AV212" s="13" t="s">
        <v>87</v>
      </c>
      <c r="AW212" s="13" t="s">
        <v>36</v>
      </c>
      <c r="AX212" s="13" t="s">
        <v>77</v>
      </c>
      <c r="AY212" s="246" t="s">
        <v>165</v>
      </c>
    </row>
    <row r="213" s="12" customFormat="1">
      <c r="B213" s="226"/>
      <c r="C213" s="227"/>
      <c r="D213" s="223" t="s">
        <v>176</v>
      </c>
      <c r="E213" s="228" t="s">
        <v>19</v>
      </c>
      <c r="F213" s="229" t="s">
        <v>306</v>
      </c>
      <c r="G213" s="227"/>
      <c r="H213" s="228" t="s">
        <v>19</v>
      </c>
      <c r="I213" s="230"/>
      <c r="J213" s="227"/>
      <c r="K213" s="227"/>
      <c r="L213" s="231"/>
      <c r="M213" s="232"/>
      <c r="N213" s="233"/>
      <c r="O213" s="233"/>
      <c r="P213" s="233"/>
      <c r="Q213" s="233"/>
      <c r="R213" s="233"/>
      <c r="S213" s="233"/>
      <c r="T213" s="234"/>
      <c r="AT213" s="235" t="s">
        <v>176</v>
      </c>
      <c r="AU213" s="235" t="s">
        <v>87</v>
      </c>
      <c r="AV213" s="12" t="s">
        <v>85</v>
      </c>
      <c r="AW213" s="12" t="s">
        <v>36</v>
      </c>
      <c r="AX213" s="12" t="s">
        <v>77</v>
      </c>
      <c r="AY213" s="235" t="s">
        <v>165</v>
      </c>
    </row>
    <row r="214" s="13" customFormat="1">
      <c r="B214" s="236"/>
      <c r="C214" s="237"/>
      <c r="D214" s="223" t="s">
        <v>176</v>
      </c>
      <c r="E214" s="238" t="s">
        <v>19</v>
      </c>
      <c r="F214" s="239" t="s">
        <v>307</v>
      </c>
      <c r="G214" s="237"/>
      <c r="H214" s="240">
        <v>43.262999999999998</v>
      </c>
      <c r="I214" s="241"/>
      <c r="J214" s="237"/>
      <c r="K214" s="237"/>
      <c r="L214" s="242"/>
      <c r="M214" s="243"/>
      <c r="N214" s="244"/>
      <c r="O214" s="244"/>
      <c r="P214" s="244"/>
      <c r="Q214" s="244"/>
      <c r="R214" s="244"/>
      <c r="S214" s="244"/>
      <c r="T214" s="245"/>
      <c r="AT214" s="246" t="s">
        <v>176</v>
      </c>
      <c r="AU214" s="246" t="s">
        <v>87</v>
      </c>
      <c r="AV214" s="13" t="s">
        <v>87</v>
      </c>
      <c r="AW214" s="13" t="s">
        <v>36</v>
      </c>
      <c r="AX214" s="13" t="s">
        <v>77</v>
      </c>
      <c r="AY214" s="246" t="s">
        <v>165</v>
      </c>
    </row>
    <row r="215" s="12" customFormat="1">
      <c r="B215" s="226"/>
      <c r="C215" s="227"/>
      <c r="D215" s="223" t="s">
        <v>176</v>
      </c>
      <c r="E215" s="228" t="s">
        <v>19</v>
      </c>
      <c r="F215" s="229" t="s">
        <v>308</v>
      </c>
      <c r="G215" s="227"/>
      <c r="H215" s="228" t="s">
        <v>19</v>
      </c>
      <c r="I215" s="230"/>
      <c r="J215" s="227"/>
      <c r="K215" s="227"/>
      <c r="L215" s="231"/>
      <c r="M215" s="232"/>
      <c r="N215" s="233"/>
      <c r="O215" s="233"/>
      <c r="P215" s="233"/>
      <c r="Q215" s="233"/>
      <c r="R215" s="233"/>
      <c r="S215" s="233"/>
      <c r="T215" s="234"/>
      <c r="AT215" s="235" t="s">
        <v>176</v>
      </c>
      <c r="AU215" s="235" t="s">
        <v>87</v>
      </c>
      <c r="AV215" s="12" t="s">
        <v>85</v>
      </c>
      <c r="AW215" s="12" t="s">
        <v>36</v>
      </c>
      <c r="AX215" s="12" t="s">
        <v>77</v>
      </c>
      <c r="AY215" s="235" t="s">
        <v>165</v>
      </c>
    </row>
    <row r="216" s="13" customFormat="1">
      <c r="B216" s="236"/>
      <c r="C216" s="237"/>
      <c r="D216" s="223" t="s">
        <v>176</v>
      </c>
      <c r="E216" s="238" t="s">
        <v>19</v>
      </c>
      <c r="F216" s="239" t="s">
        <v>309</v>
      </c>
      <c r="G216" s="237"/>
      <c r="H216" s="240">
        <v>43.843000000000004</v>
      </c>
      <c r="I216" s="241"/>
      <c r="J216" s="237"/>
      <c r="K216" s="237"/>
      <c r="L216" s="242"/>
      <c r="M216" s="243"/>
      <c r="N216" s="244"/>
      <c r="O216" s="244"/>
      <c r="P216" s="244"/>
      <c r="Q216" s="244"/>
      <c r="R216" s="244"/>
      <c r="S216" s="244"/>
      <c r="T216" s="245"/>
      <c r="AT216" s="246" t="s">
        <v>176</v>
      </c>
      <c r="AU216" s="246" t="s">
        <v>87</v>
      </c>
      <c r="AV216" s="13" t="s">
        <v>87</v>
      </c>
      <c r="AW216" s="13" t="s">
        <v>36</v>
      </c>
      <c r="AX216" s="13" t="s">
        <v>77</v>
      </c>
      <c r="AY216" s="246" t="s">
        <v>165</v>
      </c>
    </row>
    <row r="217" s="12" customFormat="1">
      <c r="B217" s="226"/>
      <c r="C217" s="227"/>
      <c r="D217" s="223" t="s">
        <v>176</v>
      </c>
      <c r="E217" s="228" t="s">
        <v>19</v>
      </c>
      <c r="F217" s="229" t="s">
        <v>310</v>
      </c>
      <c r="G217" s="227"/>
      <c r="H217" s="228" t="s">
        <v>19</v>
      </c>
      <c r="I217" s="230"/>
      <c r="J217" s="227"/>
      <c r="K217" s="227"/>
      <c r="L217" s="231"/>
      <c r="M217" s="232"/>
      <c r="N217" s="233"/>
      <c r="O217" s="233"/>
      <c r="P217" s="233"/>
      <c r="Q217" s="233"/>
      <c r="R217" s="233"/>
      <c r="S217" s="233"/>
      <c r="T217" s="234"/>
      <c r="AT217" s="235" t="s">
        <v>176</v>
      </c>
      <c r="AU217" s="235" t="s">
        <v>87</v>
      </c>
      <c r="AV217" s="12" t="s">
        <v>85</v>
      </c>
      <c r="AW217" s="12" t="s">
        <v>36</v>
      </c>
      <c r="AX217" s="12" t="s">
        <v>77</v>
      </c>
      <c r="AY217" s="235" t="s">
        <v>165</v>
      </c>
    </row>
    <row r="218" s="13" customFormat="1">
      <c r="B218" s="236"/>
      <c r="C218" s="237"/>
      <c r="D218" s="223" t="s">
        <v>176</v>
      </c>
      <c r="E218" s="238" t="s">
        <v>19</v>
      </c>
      <c r="F218" s="239" t="s">
        <v>311</v>
      </c>
      <c r="G218" s="237"/>
      <c r="H218" s="240">
        <v>42.189999999999998</v>
      </c>
      <c r="I218" s="241"/>
      <c r="J218" s="237"/>
      <c r="K218" s="237"/>
      <c r="L218" s="242"/>
      <c r="M218" s="243"/>
      <c r="N218" s="244"/>
      <c r="O218" s="244"/>
      <c r="P218" s="244"/>
      <c r="Q218" s="244"/>
      <c r="R218" s="244"/>
      <c r="S218" s="244"/>
      <c r="T218" s="245"/>
      <c r="AT218" s="246" t="s">
        <v>176</v>
      </c>
      <c r="AU218" s="246" t="s">
        <v>87</v>
      </c>
      <c r="AV218" s="13" t="s">
        <v>87</v>
      </c>
      <c r="AW218" s="13" t="s">
        <v>36</v>
      </c>
      <c r="AX218" s="13" t="s">
        <v>77</v>
      </c>
      <c r="AY218" s="246" t="s">
        <v>165</v>
      </c>
    </row>
    <row r="219" s="12" customFormat="1">
      <c r="B219" s="226"/>
      <c r="C219" s="227"/>
      <c r="D219" s="223" t="s">
        <v>176</v>
      </c>
      <c r="E219" s="228" t="s">
        <v>19</v>
      </c>
      <c r="F219" s="229" t="s">
        <v>312</v>
      </c>
      <c r="G219" s="227"/>
      <c r="H219" s="228" t="s">
        <v>19</v>
      </c>
      <c r="I219" s="230"/>
      <c r="J219" s="227"/>
      <c r="K219" s="227"/>
      <c r="L219" s="231"/>
      <c r="M219" s="232"/>
      <c r="N219" s="233"/>
      <c r="O219" s="233"/>
      <c r="P219" s="233"/>
      <c r="Q219" s="233"/>
      <c r="R219" s="233"/>
      <c r="S219" s="233"/>
      <c r="T219" s="234"/>
      <c r="AT219" s="235" t="s">
        <v>176</v>
      </c>
      <c r="AU219" s="235" t="s">
        <v>87</v>
      </c>
      <c r="AV219" s="12" t="s">
        <v>85</v>
      </c>
      <c r="AW219" s="12" t="s">
        <v>36</v>
      </c>
      <c r="AX219" s="12" t="s">
        <v>77</v>
      </c>
      <c r="AY219" s="235" t="s">
        <v>165</v>
      </c>
    </row>
    <row r="220" s="13" customFormat="1">
      <c r="B220" s="236"/>
      <c r="C220" s="237"/>
      <c r="D220" s="223" t="s">
        <v>176</v>
      </c>
      <c r="E220" s="238" t="s">
        <v>19</v>
      </c>
      <c r="F220" s="239" t="s">
        <v>313</v>
      </c>
      <c r="G220" s="237"/>
      <c r="H220" s="240">
        <v>568.08100000000002</v>
      </c>
      <c r="I220" s="241"/>
      <c r="J220" s="237"/>
      <c r="K220" s="237"/>
      <c r="L220" s="242"/>
      <c r="M220" s="243"/>
      <c r="N220" s="244"/>
      <c r="O220" s="244"/>
      <c r="P220" s="244"/>
      <c r="Q220" s="244"/>
      <c r="R220" s="244"/>
      <c r="S220" s="244"/>
      <c r="T220" s="245"/>
      <c r="AT220" s="246" t="s">
        <v>176</v>
      </c>
      <c r="AU220" s="246" t="s">
        <v>87</v>
      </c>
      <c r="AV220" s="13" t="s">
        <v>87</v>
      </c>
      <c r="AW220" s="13" t="s">
        <v>36</v>
      </c>
      <c r="AX220" s="13" t="s">
        <v>77</v>
      </c>
      <c r="AY220" s="246" t="s">
        <v>165</v>
      </c>
    </row>
    <row r="221" s="13" customFormat="1">
      <c r="B221" s="236"/>
      <c r="C221" s="237"/>
      <c r="D221" s="223" t="s">
        <v>176</v>
      </c>
      <c r="E221" s="238" t="s">
        <v>19</v>
      </c>
      <c r="F221" s="239" t="s">
        <v>314</v>
      </c>
      <c r="G221" s="237"/>
      <c r="H221" s="240">
        <v>-47.667999999999999</v>
      </c>
      <c r="I221" s="241"/>
      <c r="J221" s="237"/>
      <c r="K221" s="237"/>
      <c r="L221" s="242"/>
      <c r="M221" s="243"/>
      <c r="N221" s="244"/>
      <c r="O221" s="244"/>
      <c r="P221" s="244"/>
      <c r="Q221" s="244"/>
      <c r="R221" s="244"/>
      <c r="S221" s="244"/>
      <c r="T221" s="245"/>
      <c r="AT221" s="246" t="s">
        <v>176</v>
      </c>
      <c r="AU221" s="246" t="s">
        <v>87</v>
      </c>
      <c r="AV221" s="13" t="s">
        <v>87</v>
      </c>
      <c r="AW221" s="13" t="s">
        <v>36</v>
      </c>
      <c r="AX221" s="13" t="s">
        <v>77</v>
      </c>
      <c r="AY221" s="246" t="s">
        <v>165</v>
      </c>
    </row>
    <row r="222" s="13" customFormat="1">
      <c r="B222" s="236"/>
      <c r="C222" s="237"/>
      <c r="D222" s="223" t="s">
        <v>176</v>
      </c>
      <c r="E222" s="238" t="s">
        <v>19</v>
      </c>
      <c r="F222" s="239" t="s">
        <v>315</v>
      </c>
      <c r="G222" s="237"/>
      <c r="H222" s="240">
        <v>-9.3829999999999991</v>
      </c>
      <c r="I222" s="241"/>
      <c r="J222" s="237"/>
      <c r="K222" s="237"/>
      <c r="L222" s="242"/>
      <c r="M222" s="243"/>
      <c r="N222" s="244"/>
      <c r="O222" s="244"/>
      <c r="P222" s="244"/>
      <c r="Q222" s="244"/>
      <c r="R222" s="244"/>
      <c r="S222" s="244"/>
      <c r="T222" s="245"/>
      <c r="AT222" s="246" t="s">
        <v>176</v>
      </c>
      <c r="AU222" s="246" t="s">
        <v>87</v>
      </c>
      <c r="AV222" s="13" t="s">
        <v>87</v>
      </c>
      <c r="AW222" s="13" t="s">
        <v>36</v>
      </c>
      <c r="AX222" s="13" t="s">
        <v>77</v>
      </c>
      <c r="AY222" s="246" t="s">
        <v>165</v>
      </c>
    </row>
    <row r="223" s="1" customFormat="1" ht="24" customHeight="1">
      <c r="B223" s="37"/>
      <c r="C223" s="210" t="s">
        <v>7</v>
      </c>
      <c r="D223" s="210" t="s">
        <v>167</v>
      </c>
      <c r="E223" s="211" t="s">
        <v>316</v>
      </c>
      <c r="F223" s="212" t="s">
        <v>317</v>
      </c>
      <c r="G223" s="213" t="s">
        <v>238</v>
      </c>
      <c r="H223" s="214">
        <v>43.064999999999998</v>
      </c>
      <c r="I223" s="215"/>
      <c r="J223" s="216">
        <f>ROUND(I223*H223,2)</f>
        <v>0</v>
      </c>
      <c r="K223" s="212" t="s">
        <v>171</v>
      </c>
      <c r="L223" s="42"/>
      <c r="M223" s="217" t="s">
        <v>19</v>
      </c>
      <c r="N223" s="218" t="s">
        <v>48</v>
      </c>
      <c r="O223" s="82"/>
      <c r="P223" s="219">
        <f>O223*H223</f>
        <v>0</v>
      </c>
      <c r="Q223" s="219">
        <v>0</v>
      </c>
      <c r="R223" s="219">
        <f>Q223*H223</f>
        <v>0</v>
      </c>
      <c r="S223" s="219">
        <v>0</v>
      </c>
      <c r="T223" s="220">
        <f>S223*H223</f>
        <v>0</v>
      </c>
      <c r="AR223" s="221" t="s">
        <v>172</v>
      </c>
      <c r="AT223" s="221" t="s">
        <v>167</v>
      </c>
      <c r="AU223" s="221" t="s">
        <v>87</v>
      </c>
      <c r="AY223" s="16" t="s">
        <v>165</v>
      </c>
      <c r="BE223" s="222">
        <f>IF(N223="základní",J223,0)</f>
        <v>0</v>
      </c>
      <c r="BF223" s="222">
        <f>IF(N223="snížená",J223,0)</f>
        <v>0</v>
      </c>
      <c r="BG223" s="222">
        <f>IF(N223="zákl. přenesená",J223,0)</f>
        <v>0</v>
      </c>
      <c r="BH223" s="222">
        <f>IF(N223="sníž. přenesená",J223,0)</f>
        <v>0</v>
      </c>
      <c r="BI223" s="222">
        <f>IF(N223="nulová",J223,0)</f>
        <v>0</v>
      </c>
      <c r="BJ223" s="16" t="s">
        <v>85</v>
      </c>
      <c r="BK223" s="222">
        <f>ROUND(I223*H223,2)</f>
        <v>0</v>
      </c>
      <c r="BL223" s="16" t="s">
        <v>172</v>
      </c>
      <c r="BM223" s="221" t="s">
        <v>318</v>
      </c>
    </row>
    <row r="224" s="1" customFormat="1">
      <c r="B224" s="37"/>
      <c r="C224" s="38"/>
      <c r="D224" s="223" t="s">
        <v>174</v>
      </c>
      <c r="E224" s="38"/>
      <c r="F224" s="224" t="s">
        <v>319</v>
      </c>
      <c r="G224" s="38"/>
      <c r="H224" s="38"/>
      <c r="I224" s="134"/>
      <c r="J224" s="38"/>
      <c r="K224" s="38"/>
      <c r="L224" s="42"/>
      <c r="M224" s="225"/>
      <c r="N224" s="82"/>
      <c r="O224" s="82"/>
      <c r="P224" s="82"/>
      <c r="Q224" s="82"/>
      <c r="R224" s="82"/>
      <c r="S224" s="82"/>
      <c r="T224" s="83"/>
      <c r="AT224" s="16" t="s">
        <v>174</v>
      </c>
      <c r="AU224" s="16" t="s">
        <v>87</v>
      </c>
    </row>
    <row r="225" s="13" customFormat="1">
      <c r="B225" s="236"/>
      <c r="C225" s="237"/>
      <c r="D225" s="223" t="s">
        <v>176</v>
      </c>
      <c r="E225" s="238" t="s">
        <v>19</v>
      </c>
      <c r="F225" s="239" t="s">
        <v>320</v>
      </c>
      <c r="G225" s="237"/>
      <c r="H225" s="240">
        <v>43.064999999999998</v>
      </c>
      <c r="I225" s="241"/>
      <c r="J225" s="237"/>
      <c r="K225" s="237"/>
      <c r="L225" s="242"/>
      <c r="M225" s="243"/>
      <c r="N225" s="244"/>
      <c r="O225" s="244"/>
      <c r="P225" s="244"/>
      <c r="Q225" s="244"/>
      <c r="R225" s="244"/>
      <c r="S225" s="244"/>
      <c r="T225" s="245"/>
      <c r="AT225" s="246" t="s">
        <v>176</v>
      </c>
      <c r="AU225" s="246" t="s">
        <v>87</v>
      </c>
      <c r="AV225" s="13" t="s">
        <v>87</v>
      </c>
      <c r="AW225" s="13" t="s">
        <v>36</v>
      </c>
      <c r="AX225" s="13" t="s">
        <v>77</v>
      </c>
      <c r="AY225" s="246" t="s">
        <v>165</v>
      </c>
    </row>
    <row r="226" s="1" customFormat="1" ht="24" customHeight="1">
      <c r="B226" s="37"/>
      <c r="C226" s="210" t="s">
        <v>321</v>
      </c>
      <c r="D226" s="210" t="s">
        <v>167</v>
      </c>
      <c r="E226" s="211" t="s">
        <v>322</v>
      </c>
      <c r="F226" s="212" t="s">
        <v>323</v>
      </c>
      <c r="G226" s="213" t="s">
        <v>324</v>
      </c>
      <c r="H226" s="214">
        <v>7</v>
      </c>
      <c r="I226" s="215"/>
      <c r="J226" s="216">
        <f>ROUND(I226*H226,2)</f>
        <v>0</v>
      </c>
      <c r="K226" s="212" t="s">
        <v>171</v>
      </c>
      <c r="L226" s="42"/>
      <c r="M226" s="217" t="s">
        <v>19</v>
      </c>
      <c r="N226" s="218" t="s">
        <v>48</v>
      </c>
      <c r="O226" s="82"/>
      <c r="P226" s="219">
        <f>O226*H226</f>
        <v>0</v>
      </c>
      <c r="Q226" s="219">
        <v>0</v>
      </c>
      <c r="R226" s="219">
        <f>Q226*H226</f>
        <v>0</v>
      </c>
      <c r="S226" s="219">
        <v>0</v>
      </c>
      <c r="T226" s="220">
        <f>S226*H226</f>
        <v>0</v>
      </c>
      <c r="AR226" s="221" t="s">
        <v>172</v>
      </c>
      <c r="AT226" s="221" t="s">
        <v>167</v>
      </c>
      <c r="AU226" s="221" t="s">
        <v>87</v>
      </c>
      <c r="AY226" s="16" t="s">
        <v>165</v>
      </c>
      <c r="BE226" s="222">
        <f>IF(N226="základní",J226,0)</f>
        <v>0</v>
      </c>
      <c r="BF226" s="222">
        <f>IF(N226="snížená",J226,0)</f>
        <v>0</v>
      </c>
      <c r="BG226" s="222">
        <f>IF(N226="zákl. přenesená",J226,0)</f>
        <v>0</v>
      </c>
      <c r="BH226" s="222">
        <f>IF(N226="sníž. přenesená",J226,0)</f>
        <v>0</v>
      </c>
      <c r="BI226" s="222">
        <f>IF(N226="nulová",J226,0)</f>
        <v>0</v>
      </c>
      <c r="BJ226" s="16" t="s">
        <v>85</v>
      </c>
      <c r="BK226" s="222">
        <f>ROUND(I226*H226,2)</f>
        <v>0</v>
      </c>
      <c r="BL226" s="16" t="s">
        <v>172</v>
      </c>
      <c r="BM226" s="221" t="s">
        <v>325</v>
      </c>
    </row>
    <row r="227" s="1" customFormat="1">
      <c r="B227" s="37"/>
      <c r="C227" s="38"/>
      <c r="D227" s="223" t="s">
        <v>174</v>
      </c>
      <c r="E227" s="38"/>
      <c r="F227" s="224" t="s">
        <v>326</v>
      </c>
      <c r="G227" s="38"/>
      <c r="H227" s="38"/>
      <c r="I227" s="134"/>
      <c r="J227" s="38"/>
      <c r="K227" s="38"/>
      <c r="L227" s="42"/>
      <c r="M227" s="225"/>
      <c r="N227" s="82"/>
      <c r="O227" s="82"/>
      <c r="P227" s="82"/>
      <c r="Q227" s="82"/>
      <c r="R227" s="82"/>
      <c r="S227" s="82"/>
      <c r="T227" s="83"/>
      <c r="AT227" s="16" t="s">
        <v>174</v>
      </c>
      <c r="AU227" s="16" t="s">
        <v>87</v>
      </c>
    </row>
    <row r="228" s="12" customFormat="1">
      <c r="B228" s="226"/>
      <c r="C228" s="227"/>
      <c r="D228" s="223" t="s">
        <v>176</v>
      </c>
      <c r="E228" s="228" t="s">
        <v>19</v>
      </c>
      <c r="F228" s="229" t="s">
        <v>327</v>
      </c>
      <c r="G228" s="227"/>
      <c r="H228" s="228" t="s">
        <v>19</v>
      </c>
      <c r="I228" s="230"/>
      <c r="J228" s="227"/>
      <c r="K228" s="227"/>
      <c r="L228" s="231"/>
      <c r="M228" s="232"/>
      <c r="N228" s="233"/>
      <c r="O228" s="233"/>
      <c r="P228" s="233"/>
      <c r="Q228" s="233"/>
      <c r="R228" s="233"/>
      <c r="S228" s="233"/>
      <c r="T228" s="234"/>
      <c r="AT228" s="235" t="s">
        <v>176</v>
      </c>
      <c r="AU228" s="235" t="s">
        <v>87</v>
      </c>
      <c r="AV228" s="12" t="s">
        <v>85</v>
      </c>
      <c r="AW228" s="12" t="s">
        <v>36</v>
      </c>
      <c r="AX228" s="12" t="s">
        <v>77</v>
      </c>
      <c r="AY228" s="235" t="s">
        <v>165</v>
      </c>
    </row>
    <row r="229" s="13" customFormat="1">
      <c r="B229" s="236"/>
      <c r="C229" s="237"/>
      <c r="D229" s="223" t="s">
        <v>176</v>
      </c>
      <c r="E229" s="238" t="s">
        <v>19</v>
      </c>
      <c r="F229" s="239" t="s">
        <v>328</v>
      </c>
      <c r="G229" s="237"/>
      <c r="H229" s="240">
        <v>7</v>
      </c>
      <c r="I229" s="241"/>
      <c r="J229" s="237"/>
      <c r="K229" s="237"/>
      <c r="L229" s="242"/>
      <c r="M229" s="243"/>
      <c r="N229" s="244"/>
      <c r="O229" s="244"/>
      <c r="P229" s="244"/>
      <c r="Q229" s="244"/>
      <c r="R229" s="244"/>
      <c r="S229" s="244"/>
      <c r="T229" s="245"/>
      <c r="AT229" s="246" t="s">
        <v>176</v>
      </c>
      <c r="AU229" s="246" t="s">
        <v>87</v>
      </c>
      <c r="AV229" s="13" t="s">
        <v>87</v>
      </c>
      <c r="AW229" s="13" t="s">
        <v>36</v>
      </c>
      <c r="AX229" s="13" t="s">
        <v>77</v>
      </c>
      <c r="AY229" s="246" t="s">
        <v>165</v>
      </c>
    </row>
    <row r="230" s="1" customFormat="1" ht="16.5" customHeight="1">
      <c r="B230" s="37"/>
      <c r="C230" s="247" t="s">
        <v>329</v>
      </c>
      <c r="D230" s="247" t="s">
        <v>218</v>
      </c>
      <c r="E230" s="248" t="s">
        <v>330</v>
      </c>
      <c r="F230" s="249" t="s">
        <v>331</v>
      </c>
      <c r="G230" s="250" t="s">
        <v>324</v>
      </c>
      <c r="H230" s="251">
        <v>7.3499999999999996</v>
      </c>
      <c r="I230" s="252"/>
      <c r="J230" s="253">
        <f>ROUND(I230*H230,2)</f>
        <v>0</v>
      </c>
      <c r="K230" s="249" t="s">
        <v>171</v>
      </c>
      <c r="L230" s="254"/>
      <c r="M230" s="255" t="s">
        <v>19</v>
      </c>
      <c r="N230" s="256" t="s">
        <v>48</v>
      </c>
      <c r="O230" s="82"/>
      <c r="P230" s="219">
        <f>O230*H230</f>
        <v>0</v>
      </c>
      <c r="Q230" s="219">
        <v>3.0000000000000001E-05</v>
      </c>
      <c r="R230" s="219">
        <f>Q230*H230</f>
        <v>0.00022049999999999999</v>
      </c>
      <c r="S230" s="219">
        <v>0</v>
      </c>
      <c r="T230" s="220">
        <f>S230*H230</f>
        <v>0</v>
      </c>
      <c r="AR230" s="221" t="s">
        <v>211</v>
      </c>
      <c r="AT230" s="221" t="s">
        <v>218</v>
      </c>
      <c r="AU230" s="221" t="s">
        <v>87</v>
      </c>
      <c r="AY230" s="16" t="s">
        <v>165</v>
      </c>
      <c r="BE230" s="222">
        <f>IF(N230="základní",J230,0)</f>
        <v>0</v>
      </c>
      <c r="BF230" s="222">
        <f>IF(N230="snížená",J230,0)</f>
        <v>0</v>
      </c>
      <c r="BG230" s="222">
        <f>IF(N230="zákl. přenesená",J230,0)</f>
        <v>0</v>
      </c>
      <c r="BH230" s="222">
        <f>IF(N230="sníž. přenesená",J230,0)</f>
        <v>0</v>
      </c>
      <c r="BI230" s="222">
        <f>IF(N230="nulová",J230,0)</f>
        <v>0</v>
      </c>
      <c r="BJ230" s="16" t="s">
        <v>85</v>
      </c>
      <c r="BK230" s="222">
        <f>ROUND(I230*H230,2)</f>
        <v>0</v>
      </c>
      <c r="BL230" s="16" t="s">
        <v>172</v>
      </c>
      <c r="BM230" s="221" t="s">
        <v>332</v>
      </c>
    </row>
    <row r="231" s="13" customFormat="1">
      <c r="B231" s="236"/>
      <c r="C231" s="237"/>
      <c r="D231" s="223" t="s">
        <v>176</v>
      </c>
      <c r="E231" s="237"/>
      <c r="F231" s="239" t="s">
        <v>333</v>
      </c>
      <c r="G231" s="237"/>
      <c r="H231" s="240">
        <v>7.3499999999999996</v>
      </c>
      <c r="I231" s="241"/>
      <c r="J231" s="237"/>
      <c r="K231" s="237"/>
      <c r="L231" s="242"/>
      <c r="M231" s="243"/>
      <c r="N231" s="244"/>
      <c r="O231" s="244"/>
      <c r="P231" s="244"/>
      <c r="Q231" s="244"/>
      <c r="R231" s="244"/>
      <c r="S231" s="244"/>
      <c r="T231" s="245"/>
      <c r="AT231" s="246" t="s">
        <v>176</v>
      </c>
      <c r="AU231" s="246" t="s">
        <v>87</v>
      </c>
      <c r="AV231" s="13" t="s">
        <v>87</v>
      </c>
      <c r="AW231" s="13" t="s">
        <v>4</v>
      </c>
      <c r="AX231" s="13" t="s">
        <v>85</v>
      </c>
      <c r="AY231" s="246" t="s">
        <v>165</v>
      </c>
    </row>
    <row r="232" s="11" customFormat="1" ht="22.8" customHeight="1">
      <c r="B232" s="194"/>
      <c r="C232" s="195"/>
      <c r="D232" s="196" t="s">
        <v>76</v>
      </c>
      <c r="E232" s="208" t="s">
        <v>334</v>
      </c>
      <c r="F232" s="208" t="s">
        <v>335</v>
      </c>
      <c r="G232" s="195"/>
      <c r="H232" s="195"/>
      <c r="I232" s="198"/>
      <c r="J232" s="209">
        <f>BK232</f>
        <v>0</v>
      </c>
      <c r="K232" s="195"/>
      <c r="L232" s="200"/>
      <c r="M232" s="201"/>
      <c r="N232" s="202"/>
      <c r="O232" s="202"/>
      <c r="P232" s="203">
        <f>SUM(P233:P255)</f>
        <v>0</v>
      </c>
      <c r="Q232" s="202"/>
      <c r="R232" s="203">
        <f>SUM(R233:R255)</f>
        <v>71.150161374140694</v>
      </c>
      <c r="S232" s="202"/>
      <c r="T232" s="204">
        <f>SUM(T233:T255)</f>
        <v>0</v>
      </c>
      <c r="AR232" s="205" t="s">
        <v>85</v>
      </c>
      <c r="AT232" s="206" t="s">
        <v>76</v>
      </c>
      <c r="AU232" s="206" t="s">
        <v>85</v>
      </c>
      <c r="AY232" s="205" t="s">
        <v>165</v>
      </c>
      <c r="BK232" s="207">
        <f>SUM(BK233:BK255)</f>
        <v>0</v>
      </c>
    </row>
    <row r="233" s="1" customFormat="1" ht="16.5" customHeight="1">
      <c r="B233" s="37"/>
      <c r="C233" s="210" t="s">
        <v>336</v>
      </c>
      <c r="D233" s="210" t="s">
        <v>167</v>
      </c>
      <c r="E233" s="211" t="s">
        <v>337</v>
      </c>
      <c r="F233" s="212" t="s">
        <v>338</v>
      </c>
      <c r="G233" s="213" t="s">
        <v>170</v>
      </c>
      <c r="H233" s="214">
        <v>19.815999999999999</v>
      </c>
      <c r="I233" s="215"/>
      <c r="J233" s="216">
        <f>ROUND(I233*H233,2)</f>
        <v>0</v>
      </c>
      <c r="K233" s="212" t="s">
        <v>171</v>
      </c>
      <c r="L233" s="42"/>
      <c r="M233" s="217" t="s">
        <v>19</v>
      </c>
      <c r="N233" s="218" t="s">
        <v>48</v>
      </c>
      <c r="O233" s="82"/>
      <c r="P233" s="219">
        <f>O233*H233</f>
        <v>0</v>
      </c>
      <c r="Q233" s="219">
        <v>2.2563399999999998</v>
      </c>
      <c r="R233" s="219">
        <f>Q233*H233</f>
        <v>44.711633439999993</v>
      </c>
      <c r="S233" s="219">
        <v>0</v>
      </c>
      <c r="T233" s="220">
        <f>S233*H233</f>
        <v>0</v>
      </c>
      <c r="AR233" s="221" t="s">
        <v>172</v>
      </c>
      <c r="AT233" s="221" t="s">
        <v>167</v>
      </c>
      <c r="AU233" s="221" t="s">
        <v>87</v>
      </c>
      <c r="AY233" s="16" t="s">
        <v>165</v>
      </c>
      <c r="BE233" s="222">
        <f>IF(N233="základní",J233,0)</f>
        <v>0</v>
      </c>
      <c r="BF233" s="222">
        <f>IF(N233="snížená",J233,0)</f>
        <v>0</v>
      </c>
      <c r="BG233" s="222">
        <f>IF(N233="zákl. přenesená",J233,0)</f>
        <v>0</v>
      </c>
      <c r="BH233" s="222">
        <f>IF(N233="sníž. přenesená",J233,0)</f>
        <v>0</v>
      </c>
      <c r="BI233" s="222">
        <f>IF(N233="nulová",J233,0)</f>
        <v>0</v>
      </c>
      <c r="BJ233" s="16" t="s">
        <v>85</v>
      </c>
      <c r="BK233" s="222">
        <f>ROUND(I233*H233,2)</f>
        <v>0</v>
      </c>
      <c r="BL233" s="16" t="s">
        <v>172</v>
      </c>
      <c r="BM233" s="221" t="s">
        <v>339</v>
      </c>
    </row>
    <row r="234" s="1" customFormat="1">
      <c r="B234" s="37"/>
      <c r="C234" s="38"/>
      <c r="D234" s="223" t="s">
        <v>174</v>
      </c>
      <c r="E234" s="38"/>
      <c r="F234" s="224" t="s">
        <v>340</v>
      </c>
      <c r="G234" s="38"/>
      <c r="H234" s="38"/>
      <c r="I234" s="134"/>
      <c r="J234" s="38"/>
      <c r="K234" s="38"/>
      <c r="L234" s="42"/>
      <c r="M234" s="225"/>
      <c r="N234" s="82"/>
      <c r="O234" s="82"/>
      <c r="P234" s="82"/>
      <c r="Q234" s="82"/>
      <c r="R234" s="82"/>
      <c r="S234" s="82"/>
      <c r="T234" s="83"/>
      <c r="AT234" s="16" t="s">
        <v>174</v>
      </c>
      <c r="AU234" s="16" t="s">
        <v>87</v>
      </c>
    </row>
    <row r="235" s="13" customFormat="1">
      <c r="B235" s="236"/>
      <c r="C235" s="237"/>
      <c r="D235" s="223" t="s">
        <v>176</v>
      </c>
      <c r="E235" s="238" t="s">
        <v>19</v>
      </c>
      <c r="F235" s="239" t="s">
        <v>341</v>
      </c>
      <c r="G235" s="237"/>
      <c r="H235" s="240">
        <v>19.815999999999999</v>
      </c>
      <c r="I235" s="241"/>
      <c r="J235" s="237"/>
      <c r="K235" s="237"/>
      <c r="L235" s="242"/>
      <c r="M235" s="243"/>
      <c r="N235" s="244"/>
      <c r="O235" s="244"/>
      <c r="P235" s="244"/>
      <c r="Q235" s="244"/>
      <c r="R235" s="244"/>
      <c r="S235" s="244"/>
      <c r="T235" s="245"/>
      <c r="AT235" s="246" t="s">
        <v>176</v>
      </c>
      <c r="AU235" s="246" t="s">
        <v>87</v>
      </c>
      <c r="AV235" s="13" t="s">
        <v>87</v>
      </c>
      <c r="AW235" s="13" t="s">
        <v>36</v>
      </c>
      <c r="AX235" s="13" t="s">
        <v>77</v>
      </c>
      <c r="AY235" s="246" t="s">
        <v>165</v>
      </c>
    </row>
    <row r="236" s="1" customFormat="1" ht="16.5" customHeight="1">
      <c r="B236" s="37"/>
      <c r="C236" s="210" t="s">
        <v>342</v>
      </c>
      <c r="D236" s="210" t="s">
        <v>167</v>
      </c>
      <c r="E236" s="211" t="s">
        <v>343</v>
      </c>
      <c r="F236" s="212" t="s">
        <v>344</v>
      </c>
      <c r="G236" s="213" t="s">
        <v>170</v>
      </c>
      <c r="H236" s="214">
        <v>5.9550000000000001</v>
      </c>
      <c r="I236" s="215"/>
      <c r="J236" s="216">
        <f>ROUND(I236*H236,2)</f>
        <v>0</v>
      </c>
      <c r="K236" s="212" t="s">
        <v>171</v>
      </c>
      <c r="L236" s="42"/>
      <c r="M236" s="217" t="s">
        <v>19</v>
      </c>
      <c r="N236" s="218" t="s">
        <v>48</v>
      </c>
      <c r="O236" s="82"/>
      <c r="P236" s="219">
        <f>O236*H236</f>
        <v>0</v>
      </c>
      <c r="Q236" s="219">
        <v>2.2563399999999998</v>
      </c>
      <c r="R236" s="219">
        <f>Q236*H236</f>
        <v>13.436504699999999</v>
      </c>
      <c r="S236" s="219">
        <v>0</v>
      </c>
      <c r="T236" s="220">
        <f>S236*H236</f>
        <v>0</v>
      </c>
      <c r="AR236" s="221" t="s">
        <v>172</v>
      </c>
      <c r="AT236" s="221" t="s">
        <v>167</v>
      </c>
      <c r="AU236" s="221" t="s">
        <v>87</v>
      </c>
      <c r="AY236" s="16" t="s">
        <v>165</v>
      </c>
      <c r="BE236" s="222">
        <f>IF(N236="základní",J236,0)</f>
        <v>0</v>
      </c>
      <c r="BF236" s="222">
        <f>IF(N236="snížená",J236,0)</f>
        <v>0</v>
      </c>
      <c r="BG236" s="222">
        <f>IF(N236="zákl. přenesená",J236,0)</f>
        <v>0</v>
      </c>
      <c r="BH236" s="222">
        <f>IF(N236="sníž. přenesená",J236,0)</f>
        <v>0</v>
      </c>
      <c r="BI236" s="222">
        <f>IF(N236="nulová",J236,0)</f>
        <v>0</v>
      </c>
      <c r="BJ236" s="16" t="s">
        <v>85</v>
      </c>
      <c r="BK236" s="222">
        <f>ROUND(I236*H236,2)</f>
        <v>0</v>
      </c>
      <c r="BL236" s="16" t="s">
        <v>172</v>
      </c>
      <c r="BM236" s="221" t="s">
        <v>345</v>
      </c>
    </row>
    <row r="237" s="1" customFormat="1">
      <c r="B237" s="37"/>
      <c r="C237" s="38"/>
      <c r="D237" s="223" t="s">
        <v>174</v>
      </c>
      <c r="E237" s="38"/>
      <c r="F237" s="224" t="s">
        <v>340</v>
      </c>
      <c r="G237" s="38"/>
      <c r="H237" s="38"/>
      <c r="I237" s="134"/>
      <c r="J237" s="38"/>
      <c r="K237" s="38"/>
      <c r="L237" s="42"/>
      <c r="M237" s="225"/>
      <c r="N237" s="82"/>
      <c r="O237" s="82"/>
      <c r="P237" s="82"/>
      <c r="Q237" s="82"/>
      <c r="R237" s="82"/>
      <c r="S237" s="82"/>
      <c r="T237" s="83"/>
      <c r="AT237" s="16" t="s">
        <v>174</v>
      </c>
      <c r="AU237" s="16" t="s">
        <v>87</v>
      </c>
    </row>
    <row r="238" s="12" customFormat="1">
      <c r="B238" s="226"/>
      <c r="C238" s="227"/>
      <c r="D238" s="223" t="s">
        <v>176</v>
      </c>
      <c r="E238" s="228" t="s">
        <v>19</v>
      </c>
      <c r="F238" s="229" t="s">
        <v>346</v>
      </c>
      <c r="G238" s="227"/>
      <c r="H238" s="228" t="s">
        <v>19</v>
      </c>
      <c r="I238" s="230"/>
      <c r="J238" s="227"/>
      <c r="K238" s="227"/>
      <c r="L238" s="231"/>
      <c r="M238" s="232"/>
      <c r="N238" s="233"/>
      <c r="O238" s="233"/>
      <c r="P238" s="233"/>
      <c r="Q238" s="233"/>
      <c r="R238" s="233"/>
      <c r="S238" s="233"/>
      <c r="T238" s="234"/>
      <c r="AT238" s="235" t="s">
        <v>176</v>
      </c>
      <c r="AU238" s="235" t="s">
        <v>87</v>
      </c>
      <c r="AV238" s="12" t="s">
        <v>85</v>
      </c>
      <c r="AW238" s="12" t="s">
        <v>36</v>
      </c>
      <c r="AX238" s="12" t="s">
        <v>77</v>
      </c>
      <c r="AY238" s="235" t="s">
        <v>165</v>
      </c>
    </row>
    <row r="239" s="13" customFormat="1">
      <c r="B239" s="236"/>
      <c r="C239" s="237"/>
      <c r="D239" s="223" t="s">
        <v>176</v>
      </c>
      <c r="E239" s="238" t="s">
        <v>19</v>
      </c>
      <c r="F239" s="239" t="s">
        <v>347</v>
      </c>
      <c r="G239" s="237"/>
      <c r="H239" s="240">
        <v>5.0750000000000002</v>
      </c>
      <c r="I239" s="241"/>
      <c r="J239" s="237"/>
      <c r="K239" s="237"/>
      <c r="L239" s="242"/>
      <c r="M239" s="243"/>
      <c r="N239" s="244"/>
      <c r="O239" s="244"/>
      <c r="P239" s="244"/>
      <c r="Q239" s="244"/>
      <c r="R239" s="244"/>
      <c r="S239" s="244"/>
      <c r="T239" s="245"/>
      <c r="AT239" s="246" t="s">
        <v>176</v>
      </c>
      <c r="AU239" s="246" t="s">
        <v>87</v>
      </c>
      <c r="AV239" s="13" t="s">
        <v>87</v>
      </c>
      <c r="AW239" s="13" t="s">
        <v>36</v>
      </c>
      <c r="AX239" s="13" t="s">
        <v>77</v>
      </c>
      <c r="AY239" s="246" t="s">
        <v>165</v>
      </c>
    </row>
    <row r="240" s="13" customFormat="1">
      <c r="B240" s="236"/>
      <c r="C240" s="237"/>
      <c r="D240" s="223" t="s">
        <v>176</v>
      </c>
      <c r="E240" s="238" t="s">
        <v>19</v>
      </c>
      <c r="F240" s="239" t="s">
        <v>348</v>
      </c>
      <c r="G240" s="237"/>
      <c r="H240" s="240">
        <v>0.88</v>
      </c>
      <c r="I240" s="241"/>
      <c r="J240" s="237"/>
      <c r="K240" s="237"/>
      <c r="L240" s="242"/>
      <c r="M240" s="243"/>
      <c r="N240" s="244"/>
      <c r="O240" s="244"/>
      <c r="P240" s="244"/>
      <c r="Q240" s="244"/>
      <c r="R240" s="244"/>
      <c r="S240" s="244"/>
      <c r="T240" s="245"/>
      <c r="AT240" s="246" t="s">
        <v>176</v>
      </c>
      <c r="AU240" s="246" t="s">
        <v>87</v>
      </c>
      <c r="AV240" s="13" t="s">
        <v>87</v>
      </c>
      <c r="AW240" s="13" t="s">
        <v>36</v>
      </c>
      <c r="AX240" s="13" t="s">
        <v>77</v>
      </c>
      <c r="AY240" s="246" t="s">
        <v>165</v>
      </c>
    </row>
    <row r="241" s="1" customFormat="1" ht="24" customHeight="1">
      <c r="B241" s="37"/>
      <c r="C241" s="210" t="s">
        <v>349</v>
      </c>
      <c r="D241" s="210" t="s">
        <v>167</v>
      </c>
      <c r="E241" s="211" t="s">
        <v>350</v>
      </c>
      <c r="F241" s="212" t="s">
        <v>351</v>
      </c>
      <c r="G241" s="213" t="s">
        <v>170</v>
      </c>
      <c r="H241" s="214">
        <v>19.815999999999999</v>
      </c>
      <c r="I241" s="215"/>
      <c r="J241" s="216">
        <f>ROUND(I241*H241,2)</f>
        <v>0</v>
      </c>
      <c r="K241" s="212" t="s">
        <v>171</v>
      </c>
      <c r="L241" s="42"/>
      <c r="M241" s="217" t="s">
        <v>19</v>
      </c>
      <c r="N241" s="218" t="s">
        <v>48</v>
      </c>
      <c r="O241" s="82"/>
      <c r="P241" s="219">
        <f>O241*H241</f>
        <v>0</v>
      </c>
      <c r="Q241" s="219">
        <v>0</v>
      </c>
      <c r="R241" s="219">
        <f>Q241*H241</f>
        <v>0</v>
      </c>
      <c r="S241" s="219">
        <v>0</v>
      </c>
      <c r="T241" s="220">
        <f>S241*H241</f>
        <v>0</v>
      </c>
      <c r="AR241" s="221" t="s">
        <v>172</v>
      </c>
      <c r="AT241" s="221" t="s">
        <v>167</v>
      </c>
      <c r="AU241" s="221" t="s">
        <v>87</v>
      </c>
      <c r="AY241" s="16" t="s">
        <v>165</v>
      </c>
      <c r="BE241" s="222">
        <f>IF(N241="základní",J241,0)</f>
        <v>0</v>
      </c>
      <c r="BF241" s="222">
        <f>IF(N241="snížená",J241,0)</f>
        <v>0</v>
      </c>
      <c r="BG241" s="222">
        <f>IF(N241="zákl. přenesená",J241,0)</f>
        <v>0</v>
      </c>
      <c r="BH241" s="222">
        <f>IF(N241="sníž. přenesená",J241,0)</f>
        <v>0</v>
      </c>
      <c r="BI241" s="222">
        <f>IF(N241="nulová",J241,0)</f>
        <v>0</v>
      </c>
      <c r="BJ241" s="16" t="s">
        <v>85</v>
      </c>
      <c r="BK241" s="222">
        <f>ROUND(I241*H241,2)</f>
        <v>0</v>
      </c>
      <c r="BL241" s="16" t="s">
        <v>172</v>
      </c>
      <c r="BM241" s="221" t="s">
        <v>352</v>
      </c>
    </row>
    <row r="242" s="1" customFormat="1">
      <c r="B242" s="37"/>
      <c r="C242" s="38"/>
      <c r="D242" s="223" t="s">
        <v>174</v>
      </c>
      <c r="E242" s="38"/>
      <c r="F242" s="224" t="s">
        <v>353</v>
      </c>
      <c r="G242" s="38"/>
      <c r="H242" s="38"/>
      <c r="I242" s="134"/>
      <c r="J242" s="38"/>
      <c r="K242" s="38"/>
      <c r="L242" s="42"/>
      <c r="M242" s="225"/>
      <c r="N242" s="82"/>
      <c r="O242" s="82"/>
      <c r="P242" s="82"/>
      <c r="Q242" s="82"/>
      <c r="R242" s="82"/>
      <c r="S242" s="82"/>
      <c r="T242" s="83"/>
      <c r="AT242" s="16" t="s">
        <v>174</v>
      </c>
      <c r="AU242" s="16" t="s">
        <v>87</v>
      </c>
    </row>
    <row r="243" s="1" customFormat="1" ht="24" customHeight="1">
      <c r="B243" s="37"/>
      <c r="C243" s="210" t="s">
        <v>354</v>
      </c>
      <c r="D243" s="210" t="s">
        <v>167</v>
      </c>
      <c r="E243" s="211" t="s">
        <v>355</v>
      </c>
      <c r="F243" s="212" t="s">
        <v>356</v>
      </c>
      <c r="G243" s="213" t="s">
        <v>170</v>
      </c>
      <c r="H243" s="214">
        <v>5.9550000000000001</v>
      </c>
      <c r="I243" s="215"/>
      <c r="J243" s="216">
        <f>ROUND(I243*H243,2)</f>
        <v>0</v>
      </c>
      <c r="K243" s="212" t="s">
        <v>171</v>
      </c>
      <c r="L243" s="42"/>
      <c r="M243" s="217" t="s">
        <v>19</v>
      </c>
      <c r="N243" s="218" t="s">
        <v>48</v>
      </c>
      <c r="O243" s="82"/>
      <c r="P243" s="219">
        <f>O243*H243</f>
        <v>0</v>
      </c>
      <c r="Q243" s="219">
        <v>0</v>
      </c>
      <c r="R243" s="219">
        <f>Q243*H243</f>
        <v>0</v>
      </c>
      <c r="S243" s="219">
        <v>0</v>
      </c>
      <c r="T243" s="220">
        <f>S243*H243</f>
        <v>0</v>
      </c>
      <c r="AR243" s="221" t="s">
        <v>172</v>
      </c>
      <c r="AT243" s="221" t="s">
        <v>167</v>
      </c>
      <c r="AU243" s="221" t="s">
        <v>87</v>
      </c>
      <c r="AY243" s="16" t="s">
        <v>165</v>
      </c>
      <c r="BE243" s="222">
        <f>IF(N243="základní",J243,0)</f>
        <v>0</v>
      </c>
      <c r="BF243" s="222">
        <f>IF(N243="snížená",J243,0)</f>
        <v>0</v>
      </c>
      <c r="BG243" s="222">
        <f>IF(N243="zákl. přenesená",J243,0)</f>
        <v>0</v>
      </c>
      <c r="BH243" s="222">
        <f>IF(N243="sníž. přenesená",J243,0)</f>
        <v>0</v>
      </c>
      <c r="BI243" s="222">
        <f>IF(N243="nulová",J243,0)</f>
        <v>0</v>
      </c>
      <c r="BJ243" s="16" t="s">
        <v>85</v>
      </c>
      <c r="BK243" s="222">
        <f>ROUND(I243*H243,2)</f>
        <v>0</v>
      </c>
      <c r="BL243" s="16" t="s">
        <v>172</v>
      </c>
      <c r="BM243" s="221" t="s">
        <v>357</v>
      </c>
    </row>
    <row r="244" s="1" customFormat="1">
      <c r="B244" s="37"/>
      <c r="C244" s="38"/>
      <c r="D244" s="223" t="s">
        <v>174</v>
      </c>
      <c r="E244" s="38"/>
      <c r="F244" s="224" t="s">
        <v>353</v>
      </c>
      <c r="G244" s="38"/>
      <c r="H244" s="38"/>
      <c r="I244" s="134"/>
      <c r="J244" s="38"/>
      <c r="K244" s="38"/>
      <c r="L244" s="42"/>
      <c r="M244" s="225"/>
      <c r="N244" s="82"/>
      <c r="O244" s="82"/>
      <c r="P244" s="82"/>
      <c r="Q244" s="82"/>
      <c r="R244" s="82"/>
      <c r="S244" s="82"/>
      <c r="T244" s="83"/>
      <c r="AT244" s="16" t="s">
        <v>174</v>
      </c>
      <c r="AU244" s="16" t="s">
        <v>87</v>
      </c>
    </row>
    <row r="245" s="1" customFormat="1" ht="16.5" customHeight="1">
      <c r="B245" s="37"/>
      <c r="C245" s="210" t="s">
        <v>358</v>
      </c>
      <c r="D245" s="210" t="s">
        <v>167</v>
      </c>
      <c r="E245" s="211" t="s">
        <v>359</v>
      </c>
      <c r="F245" s="212" t="s">
        <v>360</v>
      </c>
      <c r="G245" s="213" t="s">
        <v>202</v>
      </c>
      <c r="H245" s="214">
        <v>0.13100000000000001</v>
      </c>
      <c r="I245" s="215"/>
      <c r="J245" s="216">
        <f>ROUND(I245*H245,2)</f>
        <v>0</v>
      </c>
      <c r="K245" s="212" t="s">
        <v>171</v>
      </c>
      <c r="L245" s="42"/>
      <c r="M245" s="217" t="s">
        <v>19</v>
      </c>
      <c r="N245" s="218" t="s">
        <v>48</v>
      </c>
      <c r="O245" s="82"/>
      <c r="P245" s="219">
        <f>O245*H245</f>
        <v>0</v>
      </c>
      <c r="Q245" s="219">
        <v>1.0627727797</v>
      </c>
      <c r="R245" s="219">
        <f>Q245*H245</f>
        <v>0.13922323414070001</v>
      </c>
      <c r="S245" s="219">
        <v>0</v>
      </c>
      <c r="T245" s="220">
        <f>S245*H245</f>
        <v>0</v>
      </c>
      <c r="AR245" s="221" t="s">
        <v>172</v>
      </c>
      <c r="AT245" s="221" t="s">
        <v>167</v>
      </c>
      <c r="AU245" s="221" t="s">
        <v>87</v>
      </c>
      <c r="AY245" s="16" t="s">
        <v>165</v>
      </c>
      <c r="BE245" s="222">
        <f>IF(N245="základní",J245,0)</f>
        <v>0</v>
      </c>
      <c r="BF245" s="222">
        <f>IF(N245="snížená",J245,0)</f>
        <v>0</v>
      </c>
      <c r="BG245" s="222">
        <f>IF(N245="zákl. přenesená",J245,0)</f>
        <v>0</v>
      </c>
      <c r="BH245" s="222">
        <f>IF(N245="sníž. přenesená",J245,0)</f>
        <v>0</v>
      </c>
      <c r="BI245" s="222">
        <f>IF(N245="nulová",J245,0)</f>
        <v>0</v>
      </c>
      <c r="BJ245" s="16" t="s">
        <v>85</v>
      </c>
      <c r="BK245" s="222">
        <f>ROUND(I245*H245,2)</f>
        <v>0</v>
      </c>
      <c r="BL245" s="16" t="s">
        <v>172</v>
      </c>
      <c r="BM245" s="221" t="s">
        <v>361</v>
      </c>
    </row>
    <row r="246" s="12" customFormat="1">
      <c r="B246" s="226"/>
      <c r="C246" s="227"/>
      <c r="D246" s="223" t="s">
        <v>176</v>
      </c>
      <c r="E246" s="228" t="s">
        <v>19</v>
      </c>
      <c r="F246" s="229" t="s">
        <v>346</v>
      </c>
      <c r="G246" s="227"/>
      <c r="H246" s="228" t="s">
        <v>19</v>
      </c>
      <c r="I246" s="230"/>
      <c r="J246" s="227"/>
      <c r="K246" s="227"/>
      <c r="L246" s="231"/>
      <c r="M246" s="232"/>
      <c r="N246" s="233"/>
      <c r="O246" s="233"/>
      <c r="P246" s="233"/>
      <c r="Q246" s="233"/>
      <c r="R246" s="233"/>
      <c r="S246" s="233"/>
      <c r="T246" s="234"/>
      <c r="AT246" s="235" t="s">
        <v>176</v>
      </c>
      <c r="AU246" s="235" t="s">
        <v>87</v>
      </c>
      <c r="AV246" s="12" t="s">
        <v>85</v>
      </c>
      <c r="AW246" s="12" t="s">
        <v>36</v>
      </c>
      <c r="AX246" s="12" t="s">
        <v>77</v>
      </c>
      <c r="AY246" s="235" t="s">
        <v>165</v>
      </c>
    </row>
    <row r="247" s="12" customFormat="1">
      <c r="B247" s="226"/>
      <c r="C247" s="227"/>
      <c r="D247" s="223" t="s">
        <v>176</v>
      </c>
      <c r="E247" s="228" t="s">
        <v>19</v>
      </c>
      <c r="F247" s="229" t="s">
        <v>362</v>
      </c>
      <c r="G247" s="227"/>
      <c r="H247" s="228" t="s">
        <v>19</v>
      </c>
      <c r="I247" s="230"/>
      <c r="J247" s="227"/>
      <c r="K247" s="227"/>
      <c r="L247" s="231"/>
      <c r="M247" s="232"/>
      <c r="N247" s="233"/>
      <c r="O247" s="233"/>
      <c r="P247" s="233"/>
      <c r="Q247" s="233"/>
      <c r="R247" s="233"/>
      <c r="S247" s="233"/>
      <c r="T247" s="234"/>
      <c r="AT247" s="235" t="s">
        <v>176</v>
      </c>
      <c r="AU247" s="235" t="s">
        <v>87</v>
      </c>
      <c r="AV247" s="12" t="s">
        <v>85</v>
      </c>
      <c r="AW247" s="12" t="s">
        <v>36</v>
      </c>
      <c r="AX247" s="12" t="s">
        <v>77</v>
      </c>
      <c r="AY247" s="235" t="s">
        <v>165</v>
      </c>
    </row>
    <row r="248" s="13" customFormat="1">
      <c r="B248" s="236"/>
      <c r="C248" s="237"/>
      <c r="D248" s="223" t="s">
        <v>176</v>
      </c>
      <c r="E248" s="238" t="s">
        <v>19</v>
      </c>
      <c r="F248" s="239" t="s">
        <v>363</v>
      </c>
      <c r="G248" s="237"/>
      <c r="H248" s="240">
        <v>0.094</v>
      </c>
      <c r="I248" s="241"/>
      <c r="J248" s="237"/>
      <c r="K248" s="237"/>
      <c r="L248" s="242"/>
      <c r="M248" s="243"/>
      <c r="N248" s="244"/>
      <c r="O248" s="244"/>
      <c r="P248" s="244"/>
      <c r="Q248" s="244"/>
      <c r="R248" s="244"/>
      <c r="S248" s="244"/>
      <c r="T248" s="245"/>
      <c r="AT248" s="246" t="s">
        <v>176</v>
      </c>
      <c r="AU248" s="246" t="s">
        <v>87</v>
      </c>
      <c r="AV248" s="13" t="s">
        <v>87</v>
      </c>
      <c r="AW248" s="13" t="s">
        <v>36</v>
      </c>
      <c r="AX248" s="13" t="s">
        <v>77</v>
      </c>
      <c r="AY248" s="246" t="s">
        <v>165</v>
      </c>
    </row>
    <row r="249" s="12" customFormat="1">
      <c r="B249" s="226"/>
      <c r="C249" s="227"/>
      <c r="D249" s="223" t="s">
        <v>176</v>
      </c>
      <c r="E249" s="228" t="s">
        <v>19</v>
      </c>
      <c r="F249" s="229" t="s">
        <v>364</v>
      </c>
      <c r="G249" s="227"/>
      <c r="H249" s="228" t="s">
        <v>19</v>
      </c>
      <c r="I249" s="230"/>
      <c r="J249" s="227"/>
      <c r="K249" s="227"/>
      <c r="L249" s="231"/>
      <c r="M249" s="232"/>
      <c r="N249" s="233"/>
      <c r="O249" s="233"/>
      <c r="P249" s="233"/>
      <c r="Q249" s="233"/>
      <c r="R249" s="233"/>
      <c r="S249" s="233"/>
      <c r="T249" s="234"/>
      <c r="AT249" s="235" t="s">
        <v>176</v>
      </c>
      <c r="AU249" s="235" t="s">
        <v>87</v>
      </c>
      <c r="AV249" s="12" t="s">
        <v>85</v>
      </c>
      <c r="AW249" s="12" t="s">
        <v>36</v>
      </c>
      <c r="AX249" s="12" t="s">
        <v>77</v>
      </c>
      <c r="AY249" s="235" t="s">
        <v>165</v>
      </c>
    </row>
    <row r="250" s="13" customFormat="1">
      <c r="B250" s="236"/>
      <c r="C250" s="237"/>
      <c r="D250" s="223" t="s">
        <v>176</v>
      </c>
      <c r="E250" s="238" t="s">
        <v>19</v>
      </c>
      <c r="F250" s="239" t="s">
        <v>365</v>
      </c>
      <c r="G250" s="237"/>
      <c r="H250" s="240">
        <v>0.036999999999999998</v>
      </c>
      <c r="I250" s="241"/>
      <c r="J250" s="237"/>
      <c r="K250" s="237"/>
      <c r="L250" s="242"/>
      <c r="M250" s="243"/>
      <c r="N250" s="244"/>
      <c r="O250" s="244"/>
      <c r="P250" s="244"/>
      <c r="Q250" s="244"/>
      <c r="R250" s="244"/>
      <c r="S250" s="244"/>
      <c r="T250" s="245"/>
      <c r="AT250" s="246" t="s">
        <v>176</v>
      </c>
      <c r="AU250" s="246" t="s">
        <v>87</v>
      </c>
      <c r="AV250" s="13" t="s">
        <v>87</v>
      </c>
      <c r="AW250" s="13" t="s">
        <v>36</v>
      </c>
      <c r="AX250" s="13" t="s">
        <v>77</v>
      </c>
      <c r="AY250" s="246" t="s">
        <v>165</v>
      </c>
    </row>
    <row r="251" s="1" customFormat="1" ht="16.5" customHeight="1">
      <c r="B251" s="37"/>
      <c r="C251" s="210" t="s">
        <v>366</v>
      </c>
      <c r="D251" s="210" t="s">
        <v>167</v>
      </c>
      <c r="E251" s="211" t="s">
        <v>367</v>
      </c>
      <c r="F251" s="212" t="s">
        <v>368</v>
      </c>
      <c r="G251" s="213" t="s">
        <v>170</v>
      </c>
      <c r="H251" s="214">
        <v>5.9550000000000001</v>
      </c>
      <c r="I251" s="215"/>
      <c r="J251" s="216">
        <f>ROUND(I251*H251,2)</f>
        <v>0</v>
      </c>
      <c r="K251" s="212" t="s">
        <v>171</v>
      </c>
      <c r="L251" s="42"/>
      <c r="M251" s="217" t="s">
        <v>19</v>
      </c>
      <c r="N251" s="218" t="s">
        <v>48</v>
      </c>
      <c r="O251" s="82"/>
      <c r="P251" s="219">
        <f>O251*H251</f>
        <v>0</v>
      </c>
      <c r="Q251" s="219">
        <v>2.1600000000000001</v>
      </c>
      <c r="R251" s="219">
        <f>Q251*H251</f>
        <v>12.862800000000002</v>
      </c>
      <c r="S251" s="219">
        <v>0</v>
      </c>
      <c r="T251" s="220">
        <f>S251*H251</f>
        <v>0</v>
      </c>
      <c r="AR251" s="221" t="s">
        <v>172</v>
      </c>
      <c r="AT251" s="221" t="s">
        <v>167</v>
      </c>
      <c r="AU251" s="221" t="s">
        <v>87</v>
      </c>
      <c r="AY251" s="16" t="s">
        <v>165</v>
      </c>
      <c r="BE251" s="222">
        <f>IF(N251="základní",J251,0)</f>
        <v>0</v>
      </c>
      <c r="BF251" s="222">
        <f>IF(N251="snížená",J251,0)</f>
        <v>0</v>
      </c>
      <c r="BG251" s="222">
        <f>IF(N251="zákl. přenesená",J251,0)</f>
        <v>0</v>
      </c>
      <c r="BH251" s="222">
        <f>IF(N251="sníž. přenesená",J251,0)</f>
        <v>0</v>
      </c>
      <c r="BI251" s="222">
        <f>IF(N251="nulová",J251,0)</f>
        <v>0</v>
      </c>
      <c r="BJ251" s="16" t="s">
        <v>85</v>
      </c>
      <c r="BK251" s="222">
        <f>ROUND(I251*H251,2)</f>
        <v>0</v>
      </c>
      <c r="BL251" s="16" t="s">
        <v>172</v>
      </c>
      <c r="BM251" s="221" t="s">
        <v>369</v>
      </c>
    </row>
    <row r="252" s="1" customFormat="1">
      <c r="B252" s="37"/>
      <c r="C252" s="38"/>
      <c r="D252" s="223" t="s">
        <v>174</v>
      </c>
      <c r="E252" s="38"/>
      <c r="F252" s="224" t="s">
        <v>370</v>
      </c>
      <c r="G252" s="38"/>
      <c r="H252" s="38"/>
      <c r="I252" s="134"/>
      <c r="J252" s="38"/>
      <c r="K252" s="38"/>
      <c r="L252" s="42"/>
      <c r="M252" s="225"/>
      <c r="N252" s="82"/>
      <c r="O252" s="82"/>
      <c r="P252" s="82"/>
      <c r="Q252" s="82"/>
      <c r="R252" s="82"/>
      <c r="S252" s="82"/>
      <c r="T252" s="83"/>
      <c r="AT252" s="16" t="s">
        <v>174</v>
      </c>
      <c r="AU252" s="16" t="s">
        <v>87</v>
      </c>
    </row>
    <row r="253" s="12" customFormat="1">
      <c r="B253" s="226"/>
      <c r="C253" s="227"/>
      <c r="D253" s="223" t="s">
        <v>176</v>
      </c>
      <c r="E253" s="228" t="s">
        <v>19</v>
      </c>
      <c r="F253" s="229" t="s">
        <v>371</v>
      </c>
      <c r="G253" s="227"/>
      <c r="H253" s="228" t="s">
        <v>19</v>
      </c>
      <c r="I253" s="230"/>
      <c r="J253" s="227"/>
      <c r="K253" s="227"/>
      <c r="L253" s="231"/>
      <c r="M253" s="232"/>
      <c r="N253" s="233"/>
      <c r="O253" s="233"/>
      <c r="P253" s="233"/>
      <c r="Q253" s="233"/>
      <c r="R253" s="233"/>
      <c r="S253" s="233"/>
      <c r="T253" s="234"/>
      <c r="AT253" s="235" t="s">
        <v>176</v>
      </c>
      <c r="AU253" s="235" t="s">
        <v>87</v>
      </c>
      <c r="AV253" s="12" t="s">
        <v>85</v>
      </c>
      <c r="AW253" s="12" t="s">
        <v>36</v>
      </c>
      <c r="AX253" s="12" t="s">
        <v>77</v>
      </c>
      <c r="AY253" s="235" t="s">
        <v>165</v>
      </c>
    </row>
    <row r="254" s="13" customFormat="1">
      <c r="B254" s="236"/>
      <c r="C254" s="237"/>
      <c r="D254" s="223" t="s">
        <v>176</v>
      </c>
      <c r="E254" s="238" t="s">
        <v>19</v>
      </c>
      <c r="F254" s="239" t="s">
        <v>347</v>
      </c>
      <c r="G254" s="237"/>
      <c r="H254" s="240">
        <v>5.0750000000000002</v>
      </c>
      <c r="I254" s="241"/>
      <c r="J254" s="237"/>
      <c r="K254" s="237"/>
      <c r="L254" s="242"/>
      <c r="M254" s="243"/>
      <c r="N254" s="244"/>
      <c r="O254" s="244"/>
      <c r="P254" s="244"/>
      <c r="Q254" s="244"/>
      <c r="R254" s="244"/>
      <c r="S254" s="244"/>
      <c r="T254" s="245"/>
      <c r="AT254" s="246" t="s">
        <v>176</v>
      </c>
      <c r="AU254" s="246" t="s">
        <v>87</v>
      </c>
      <c r="AV254" s="13" t="s">
        <v>87</v>
      </c>
      <c r="AW254" s="13" t="s">
        <v>36</v>
      </c>
      <c r="AX254" s="13" t="s">
        <v>77</v>
      </c>
      <c r="AY254" s="246" t="s">
        <v>165</v>
      </c>
    </row>
    <row r="255" s="13" customFormat="1">
      <c r="B255" s="236"/>
      <c r="C255" s="237"/>
      <c r="D255" s="223" t="s">
        <v>176</v>
      </c>
      <c r="E255" s="238" t="s">
        <v>19</v>
      </c>
      <c r="F255" s="239" t="s">
        <v>348</v>
      </c>
      <c r="G255" s="237"/>
      <c r="H255" s="240">
        <v>0.88</v>
      </c>
      <c r="I255" s="241"/>
      <c r="J255" s="237"/>
      <c r="K255" s="237"/>
      <c r="L255" s="242"/>
      <c r="M255" s="243"/>
      <c r="N255" s="244"/>
      <c r="O255" s="244"/>
      <c r="P255" s="244"/>
      <c r="Q255" s="244"/>
      <c r="R255" s="244"/>
      <c r="S255" s="244"/>
      <c r="T255" s="245"/>
      <c r="AT255" s="246" t="s">
        <v>176</v>
      </c>
      <c r="AU255" s="246" t="s">
        <v>87</v>
      </c>
      <c r="AV255" s="13" t="s">
        <v>87</v>
      </c>
      <c r="AW255" s="13" t="s">
        <v>36</v>
      </c>
      <c r="AX255" s="13" t="s">
        <v>77</v>
      </c>
      <c r="AY255" s="246" t="s">
        <v>165</v>
      </c>
    </row>
    <row r="256" s="11" customFormat="1" ht="22.8" customHeight="1">
      <c r="B256" s="194"/>
      <c r="C256" s="195"/>
      <c r="D256" s="196" t="s">
        <v>76</v>
      </c>
      <c r="E256" s="208" t="s">
        <v>372</v>
      </c>
      <c r="F256" s="208" t="s">
        <v>373</v>
      </c>
      <c r="G256" s="195"/>
      <c r="H256" s="195"/>
      <c r="I256" s="198"/>
      <c r="J256" s="209">
        <f>BK256</f>
        <v>0</v>
      </c>
      <c r="K256" s="195"/>
      <c r="L256" s="200"/>
      <c r="M256" s="201"/>
      <c r="N256" s="202"/>
      <c r="O256" s="202"/>
      <c r="P256" s="203">
        <f>SUM(P257:P272)</f>
        <v>0</v>
      </c>
      <c r="Q256" s="202"/>
      <c r="R256" s="203">
        <f>SUM(R257:R272)</f>
        <v>0.59099500000000005</v>
      </c>
      <c r="S256" s="202"/>
      <c r="T256" s="204">
        <f>SUM(T257:T272)</f>
        <v>0</v>
      </c>
      <c r="AR256" s="205" t="s">
        <v>85</v>
      </c>
      <c r="AT256" s="206" t="s">
        <v>76</v>
      </c>
      <c r="AU256" s="206" t="s">
        <v>85</v>
      </c>
      <c r="AY256" s="205" t="s">
        <v>165</v>
      </c>
      <c r="BK256" s="207">
        <f>SUM(BK257:BK272)</f>
        <v>0</v>
      </c>
    </row>
    <row r="257" s="1" customFormat="1" ht="24" customHeight="1">
      <c r="B257" s="37"/>
      <c r="C257" s="210" t="s">
        <v>374</v>
      </c>
      <c r="D257" s="210" t="s">
        <v>167</v>
      </c>
      <c r="E257" s="211" t="s">
        <v>375</v>
      </c>
      <c r="F257" s="212" t="s">
        <v>376</v>
      </c>
      <c r="G257" s="213" t="s">
        <v>377</v>
      </c>
      <c r="H257" s="214">
        <v>21</v>
      </c>
      <c r="I257" s="215"/>
      <c r="J257" s="216">
        <f>ROUND(I257*H257,2)</f>
        <v>0</v>
      </c>
      <c r="K257" s="212" t="s">
        <v>171</v>
      </c>
      <c r="L257" s="42"/>
      <c r="M257" s="217" t="s">
        <v>19</v>
      </c>
      <c r="N257" s="218" t="s">
        <v>48</v>
      </c>
      <c r="O257" s="82"/>
      <c r="P257" s="219">
        <f>O257*H257</f>
        <v>0</v>
      </c>
      <c r="Q257" s="219">
        <v>0.016975000000000001</v>
      </c>
      <c r="R257" s="219">
        <f>Q257*H257</f>
        <v>0.35647499999999999</v>
      </c>
      <c r="S257" s="219">
        <v>0</v>
      </c>
      <c r="T257" s="220">
        <f>S257*H257</f>
        <v>0</v>
      </c>
      <c r="AR257" s="221" t="s">
        <v>172</v>
      </c>
      <c r="AT257" s="221" t="s">
        <v>167</v>
      </c>
      <c r="AU257" s="221" t="s">
        <v>87</v>
      </c>
      <c r="AY257" s="16" t="s">
        <v>165</v>
      </c>
      <c r="BE257" s="222">
        <f>IF(N257="základní",J257,0)</f>
        <v>0</v>
      </c>
      <c r="BF257" s="222">
        <f>IF(N257="snížená",J257,0)</f>
        <v>0</v>
      </c>
      <c r="BG257" s="222">
        <f>IF(N257="zákl. přenesená",J257,0)</f>
        <v>0</v>
      </c>
      <c r="BH257" s="222">
        <f>IF(N257="sníž. přenesená",J257,0)</f>
        <v>0</v>
      </c>
      <c r="BI257" s="222">
        <f>IF(N257="nulová",J257,0)</f>
        <v>0</v>
      </c>
      <c r="BJ257" s="16" t="s">
        <v>85</v>
      </c>
      <c r="BK257" s="222">
        <f>ROUND(I257*H257,2)</f>
        <v>0</v>
      </c>
      <c r="BL257" s="16" t="s">
        <v>172</v>
      </c>
      <c r="BM257" s="221" t="s">
        <v>378</v>
      </c>
    </row>
    <row r="258" s="1" customFormat="1">
      <c r="B258" s="37"/>
      <c r="C258" s="38"/>
      <c r="D258" s="223" t="s">
        <v>174</v>
      </c>
      <c r="E258" s="38"/>
      <c r="F258" s="224" t="s">
        <v>379</v>
      </c>
      <c r="G258" s="38"/>
      <c r="H258" s="38"/>
      <c r="I258" s="134"/>
      <c r="J258" s="38"/>
      <c r="K258" s="38"/>
      <c r="L258" s="42"/>
      <c r="M258" s="225"/>
      <c r="N258" s="82"/>
      <c r="O258" s="82"/>
      <c r="P258" s="82"/>
      <c r="Q258" s="82"/>
      <c r="R258" s="82"/>
      <c r="S258" s="82"/>
      <c r="T258" s="83"/>
      <c r="AT258" s="16" t="s">
        <v>174</v>
      </c>
      <c r="AU258" s="16" t="s">
        <v>87</v>
      </c>
    </row>
    <row r="259" s="12" customFormat="1">
      <c r="B259" s="226"/>
      <c r="C259" s="227"/>
      <c r="D259" s="223" t="s">
        <v>176</v>
      </c>
      <c r="E259" s="228" t="s">
        <v>19</v>
      </c>
      <c r="F259" s="229" t="s">
        <v>380</v>
      </c>
      <c r="G259" s="227"/>
      <c r="H259" s="228" t="s">
        <v>19</v>
      </c>
      <c r="I259" s="230"/>
      <c r="J259" s="227"/>
      <c r="K259" s="227"/>
      <c r="L259" s="231"/>
      <c r="M259" s="232"/>
      <c r="N259" s="233"/>
      <c r="O259" s="233"/>
      <c r="P259" s="233"/>
      <c r="Q259" s="233"/>
      <c r="R259" s="233"/>
      <c r="S259" s="233"/>
      <c r="T259" s="234"/>
      <c r="AT259" s="235" t="s">
        <v>176</v>
      </c>
      <c r="AU259" s="235" t="s">
        <v>87</v>
      </c>
      <c r="AV259" s="12" t="s">
        <v>85</v>
      </c>
      <c r="AW259" s="12" t="s">
        <v>36</v>
      </c>
      <c r="AX259" s="12" t="s">
        <v>77</v>
      </c>
      <c r="AY259" s="235" t="s">
        <v>165</v>
      </c>
    </row>
    <row r="260" s="13" customFormat="1">
      <c r="B260" s="236"/>
      <c r="C260" s="237"/>
      <c r="D260" s="223" t="s">
        <v>176</v>
      </c>
      <c r="E260" s="238" t="s">
        <v>19</v>
      </c>
      <c r="F260" s="239" t="s">
        <v>381</v>
      </c>
      <c r="G260" s="237"/>
      <c r="H260" s="240">
        <v>7</v>
      </c>
      <c r="I260" s="241"/>
      <c r="J260" s="237"/>
      <c r="K260" s="237"/>
      <c r="L260" s="242"/>
      <c r="M260" s="243"/>
      <c r="N260" s="244"/>
      <c r="O260" s="244"/>
      <c r="P260" s="244"/>
      <c r="Q260" s="244"/>
      <c r="R260" s="244"/>
      <c r="S260" s="244"/>
      <c r="T260" s="245"/>
      <c r="AT260" s="246" t="s">
        <v>176</v>
      </c>
      <c r="AU260" s="246" t="s">
        <v>87</v>
      </c>
      <c r="AV260" s="13" t="s">
        <v>87</v>
      </c>
      <c r="AW260" s="13" t="s">
        <v>36</v>
      </c>
      <c r="AX260" s="13" t="s">
        <v>77</v>
      </c>
      <c r="AY260" s="246" t="s">
        <v>165</v>
      </c>
    </row>
    <row r="261" s="12" customFormat="1">
      <c r="B261" s="226"/>
      <c r="C261" s="227"/>
      <c r="D261" s="223" t="s">
        <v>176</v>
      </c>
      <c r="E261" s="228" t="s">
        <v>19</v>
      </c>
      <c r="F261" s="229" t="s">
        <v>382</v>
      </c>
      <c r="G261" s="227"/>
      <c r="H261" s="228" t="s">
        <v>19</v>
      </c>
      <c r="I261" s="230"/>
      <c r="J261" s="227"/>
      <c r="K261" s="227"/>
      <c r="L261" s="231"/>
      <c r="M261" s="232"/>
      <c r="N261" s="233"/>
      <c r="O261" s="233"/>
      <c r="P261" s="233"/>
      <c r="Q261" s="233"/>
      <c r="R261" s="233"/>
      <c r="S261" s="233"/>
      <c r="T261" s="234"/>
      <c r="AT261" s="235" t="s">
        <v>176</v>
      </c>
      <c r="AU261" s="235" t="s">
        <v>87</v>
      </c>
      <c r="AV261" s="12" t="s">
        <v>85</v>
      </c>
      <c r="AW261" s="12" t="s">
        <v>36</v>
      </c>
      <c r="AX261" s="12" t="s">
        <v>77</v>
      </c>
      <c r="AY261" s="235" t="s">
        <v>165</v>
      </c>
    </row>
    <row r="262" s="13" customFormat="1">
      <c r="B262" s="236"/>
      <c r="C262" s="237"/>
      <c r="D262" s="223" t="s">
        <v>176</v>
      </c>
      <c r="E262" s="238" t="s">
        <v>19</v>
      </c>
      <c r="F262" s="239" t="s">
        <v>383</v>
      </c>
      <c r="G262" s="237"/>
      <c r="H262" s="240">
        <v>11</v>
      </c>
      <c r="I262" s="241"/>
      <c r="J262" s="237"/>
      <c r="K262" s="237"/>
      <c r="L262" s="242"/>
      <c r="M262" s="243"/>
      <c r="N262" s="244"/>
      <c r="O262" s="244"/>
      <c r="P262" s="244"/>
      <c r="Q262" s="244"/>
      <c r="R262" s="244"/>
      <c r="S262" s="244"/>
      <c r="T262" s="245"/>
      <c r="AT262" s="246" t="s">
        <v>176</v>
      </c>
      <c r="AU262" s="246" t="s">
        <v>87</v>
      </c>
      <c r="AV262" s="13" t="s">
        <v>87</v>
      </c>
      <c r="AW262" s="13" t="s">
        <v>36</v>
      </c>
      <c r="AX262" s="13" t="s">
        <v>77</v>
      </c>
      <c r="AY262" s="246" t="s">
        <v>165</v>
      </c>
    </row>
    <row r="263" s="12" customFormat="1">
      <c r="B263" s="226"/>
      <c r="C263" s="227"/>
      <c r="D263" s="223" t="s">
        <v>176</v>
      </c>
      <c r="E263" s="228" t="s">
        <v>19</v>
      </c>
      <c r="F263" s="229" t="s">
        <v>384</v>
      </c>
      <c r="G263" s="227"/>
      <c r="H263" s="228" t="s">
        <v>19</v>
      </c>
      <c r="I263" s="230"/>
      <c r="J263" s="227"/>
      <c r="K263" s="227"/>
      <c r="L263" s="231"/>
      <c r="M263" s="232"/>
      <c r="N263" s="233"/>
      <c r="O263" s="233"/>
      <c r="P263" s="233"/>
      <c r="Q263" s="233"/>
      <c r="R263" s="233"/>
      <c r="S263" s="233"/>
      <c r="T263" s="234"/>
      <c r="AT263" s="235" t="s">
        <v>176</v>
      </c>
      <c r="AU263" s="235" t="s">
        <v>87</v>
      </c>
      <c r="AV263" s="12" t="s">
        <v>85</v>
      </c>
      <c r="AW263" s="12" t="s">
        <v>36</v>
      </c>
      <c r="AX263" s="12" t="s">
        <v>77</v>
      </c>
      <c r="AY263" s="235" t="s">
        <v>165</v>
      </c>
    </row>
    <row r="264" s="13" customFormat="1">
      <c r="B264" s="236"/>
      <c r="C264" s="237"/>
      <c r="D264" s="223" t="s">
        <v>176</v>
      </c>
      <c r="E264" s="238" t="s">
        <v>19</v>
      </c>
      <c r="F264" s="239" t="s">
        <v>385</v>
      </c>
      <c r="G264" s="237"/>
      <c r="H264" s="240">
        <v>3</v>
      </c>
      <c r="I264" s="241"/>
      <c r="J264" s="237"/>
      <c r="K264" s="237"/>
      <c r="L264" s="242"/>
      <c r="M264" s="243"/>
      <c r="N264" s="244"/>
      <c r="O264" s="244"/>
      <c r="P264" s="244"/>
      <c r="Q264" s="244"/>
      <c r="R264" s="244"/>
      <c r="S264" s="244"/>
      <c r="T264" s="245"/>
      <c r="AT264" s="246" t="s">
        <v>176</v>
      </c>
      <c r="AU264" s="246" t="s">
        <v>87</v>
      </c>
      <c r="AV264" s="13" t="s">
        <v>87</v>
      </c>
      <c r="AW264" s="13" t="s">
        <v>36</v>
      </c>
      <c r="AX264" s="13" t="s">
        <v>77</v>
      </c>
      <c r="AY264" s="246" t="s">
        <v>165</v>
      </c>
    </row>
    <row r="265" s="1" customFormat="1" ht="16.5" customHeight="1">
      <c r="B265" s="37"/>
      <c r="C265" s="247" t="s">
        <v>386</v>
      </c>
      <c r="D265" s="247" t="s">
        <v>218</v>
      </c>
      <c r="E265" s="248" t="s">
        <v>387</v>
      </c>
      <c r="F265" s="249" t="s">
        <v>388</v>
      </c>
      <c r="G265" s="250" t="s">
        <v>377</v>
      </c>
      <c r="H265" s="251">
        <v>7</v>
      </c>
      <c r="I265" s="252"/>
      <c r="J265" s="253">
        <f>ROUND(I265*H265,2)</f>
        <v>0</v>
      </c>
      <c r="K265" s="249" t="s">
        <v>171</v>
      </c>
      <c r="L265" s="254"/>
      <c r="M265" s="255" t="s">
        <v>19</v>
      </c>
      <c r="N265" s="256" t="s">
        <v>48</v>
      </c>
      <c r="O265" s="82"/>
      <c r="P265" s="219">
        <f>O265*H265</f>
        <v>0</v>
      </c>
      <c r="Q265" s="219">
        <v>0.010999999999999999</v>
      </c>
      <c r="R265" s="219">
        <f>Q265*H265</f>
        <v>0.076999999999999999</v>
      </c>
      <c r="S265" s="219">
        <v>0</v>
      </c>
      <c r="T265" s="220">
        <f>S265*H265</f>
        <v>0</v>
      </c>
      <c r="AR265" s="221" t="s">
        <v>211</v>
      </c>
      <c r="AT265" s="221" t="s">
        <v>218</v>
      </c>
      <c r="AU265" s="221" t="s">
        <v>87</v>
      </c>
      <c r="AY265" s="16" t="s">
        <v>165</v>
      </c>
      <c r="BE265" s="222">
        <f>IF(N265="základní",J265,0)</f>
        <v>0</v>
      </c>
      <c r="BF265" s="222">
        <f>IF(N265="snížená",J265,0)</f>
        <v>0</v>
      </c>
      <c r="BG265" s="222">
        <f>IF(N265="zákl. přenesená",J265,0)</f>
        <v>0</v>
      </c>
      <c r="BH265" s="222">
        <f>IF(N265="sníž. přenesená",J265,0)</f>
        <v>0</v>
      </c>
      <c r="BI265" s="222">
        <f>IF(N265="nulová",J265,0)</f>
        <v>0</v>
      </c>
      <c r="BJ265" s="16" t="s">
        <v>85</v>
      </c>
      <c r="BK265" s="222">
        <f>ROUND(I265*H265,2)</f>
        <v>0</v>
      </c>
      <c r="BL265" s="16" t="s">
        <v>172</v>
      </c>
      <c r="BM265" s="221" t="s">
        <v>389</v>
      </c>
    </row>
    <row r="266" s="1" customFormat="1" ht="16.5" customHeight="1">
      <c r="B266" s="37"/>
      <c r="C266" s="247" t="s">
        <v>390</v>
      </c>
      <c r="D266" s="247" t="s">
        <v>218</v>
      </c>
      <c r="E266" s="248" t="s">
        <v>391</v>
      </c>
      <c r="F266" s="249" t="s">
        <v>392</v>
      </c>
      <c r="G266" s="250" t="s">
        <v>377</v>
      </c>
      <c r="H266" s="251">
        <v>11</v>
      </c>
      <c r="I266" s="252"/>
      <c r="J266" s="253">
        <f>ROUND(I266*H266,2)</f>
        <v>0</v>
      </c>
      <c r="K266" s="249" t="s">
        <v>171</v>
      </c>
      <c r="L266" s="254"/>
      <c r="M266" s="255" t="s">
        <v>19</v>
      </c>
      <c r="N266" s="256" t="s">
        <v>48</v>
      </c>
      <c r="O266" s="82"/>
      <c r="P266" s="219">
        <f>O266*H266</f>
        <v>0</v>
      </c>
      <c r="Q266" s="219">
        <v>0.0112</v>
      </c>
      <c r="R266" s="219">
        <f>Q266*H266</f>
        <v>0.1232</v>
      </c>
      <c r="S266" s="219">
        <v>0</v>
      </c>
      <c r="T266" s="220">
        <f>S266*H266</f>
        <v>0</v>
      </c>
      <c r="AR266" s="221" t="s">
        <v>211</v>
      </c>
      <c r="AT266" s="221" t="s">
        <v>218</v>
      </c>
      <c r="AU266" s="221" t="s">
        <v>87</v>
      </c>
      <c r="AY266" s="16" t="s">
        <v>165</v>
      </c>
      <c r="BE266" s="222">
        <f>IF(N266="základní",J266,0)</f>
        <v>0</v>
      </c>
      <c r="BF266" s="222">
        <f>IF(N266="snížená",J266,0)</f>
        <v>0</v>
      </c>
      <c r="BG266" s="222">
        <f>IF(N266="zákl. přenesená",J266,0)</f>
        <v>0</v>
      </c>
      <c r="BH266" s="222">
        <f>IF(N266="sníž. přenesená",J266,0)</f>
        <v>0</v>
      </c>
      <c r="BI266" s="222">
        <f>IF(N266="nulová",J266,0)</f>
        <v>0</v>
      </c>
      <c r="BJ266" s="16" t="s">
        <v>85</v>
      </c>
      <c r="BK266" s="222">
        <f>ROUND(I266*H266,2)</f>
        <v>0</v>
      </c>
      <c r="BL266" s="16" t="s">
        <v>172</v>
      </c>
      <c r="BM266" s="221" t="s">
        <v>393</v>
      </c>
    </row>
    <row r="267" s="1" customFormat="1" ht="16.5" customHeight="1">
      <c r="B267" s="37"/>
      <c r="C267" s="247" t="s">
        <v>394</v>
      </c>
      <c r="D267" s="247" t="s">
        <v>218</v>
      </c>
      <c r="E267" s="248" t="s">
        <v>395</v>
      </c>
      <c r="F267" s="249" t="s">
        <v>396</v>
      </c>
      <c r="G267" s="250" t="s">
        <v>377</v>
      </c>
      <c r="H267" s="251">
        <v>3</v>
      </c>
      <c r="I267" s="252"/>
      <c r="J267" s="253">
        <f>ROUND(I267*H267,2)</f>
        <v>0</v>
      </c>
      <c r="K267" s="249" t="s">
        <v>171</v>
      </c>
      <c r="L267" s="254"/>
      <c r="M267" s="255" t="s">
        <v>19</v>
      </c>
      <c r="N267" s="256" t="s">
        <v>48</v>
      </c>
      <c r="O267" s="82"/>
      <c r="P267" s="219">
        <f>O267*H267</f>
        <v>0</v>
      </c>
      <c r="Q267" s="219">
        <v>0.0114</v>
      </c>
      <c r="R267" s="219">
        <f>Q267*H267</f>
        <v>0.034200000000000001</v>
      </c>
      <c r="S267" s="219">
        <v>0</v>
      </c>
      <c r="T267" s="220">
        <f>S267*H267</f>
        <v>0</v>
      </c>
      <c r="AR267" s="221" t="s">
        <v>211</v>
      </c>
      <c r="AT267" s="221" t="s">
        <v>218</v>
      </c>
      <c r="AU267" s="221" t="s">
        <v>87</v>
      </c>
      <c r="AY267" s="16" t="s">
        <v>165</v>
      </c>
      <c r="BE267" s="222">
        <f>IF(N267="základní",J267,0)</f>
        <v>0</v>
      </c>
      <c r="BF267" s="222">
        <f>IF(N267="snížená",J267,0)</f>
        <v>0</v>
      </c>
      <c r="BG267" s="222">
        <f>IF(N267="zákl. přenesená",J267,0)</f>
        <v>0</v>
      </c>
      <c r="BH267" s="222">
        <f>IF(N267="sníž. přenesená",J267,0)</f>
        <v>0</v>
      </c>
      <c r="BI267" s="222">
        <f>IF(N267="nulová",J267,0)</f>
        <v>0</v>
      </c>
      <c r="BJ267" s="16" t="s">
        <v>85</v>
      </c>
      <c r="BK267" s="222">
        <f>ROUND(I267*H267,2)</f>
        <v>0</v>
      </c>
      <c r="BL267" s="16" t="s">
        <v>172</v>
      </c>
      <c r="BM267" s="221" t="s">
        <v>397</v>
      </c>
    </row>
    <row r="268" s="1" customFormat="1" ht="16.5" customHeight="1">
      <c r="B268" s="37"/>
      <c r="C268" s="210" t="s">
        <v>398</v>
      </c>
      <c r="D268" s="210" t="s">
        <v>167</v>
      </c>
      <c r="E268" s="211" t="s">
        <v>399</v>
      </c>
      <c r="F268" s="212" t="s">
        <v>400</v>
      </c>
      <c r="G268" s="213" t="s">
        <v>377</v>
      </c>
      <c r="H268" s="214">
        <v>4</v>
      </c>
      <c r="I268" s="215"/>
      <c r="J268" s="216">
        <f>ROUND(I268*H268,2)</f>
        <v>0</v>
      </c>
      <c r="K268" s="212" t="s">
        <v>171</v>
      </c>
      <c r="L268" s="42"/>
      <c r="M268" s="217" t="s">
        <v>19</v>
      </c>
      <c r="N268" s="218" t="s">
        <v>48</v>
      </c>
      <c r="O268" s="82"/>
      <c r="P268" s="219">
        <f>O268*H268</f>
        <v>0</v>
      </c>
      <c r="Q268" s="219">
        <v>0</v>
      </c>
      <c r="R268" s="219">
        <f>Q268*H268</f>
        <v>0</v>
      </c>
      <c r="S268" s="219">
        <v>0</v>
      </c>
      <c r="T268" s="220">
        <f>S268*H268</f>
        <v>0</v>
      </c>
      <c r="AR268" s="221" t="s">
        <v>172</v>
      </c>
      <c r="AT268" s="221" t="s">
        <v>167</v>
      </c>
      <c r="AU268" s="221" t="s">
        <v>87</v>
      </c>
      <c r="AY268" s="16" t="s">
        <v>165</v>
      </c>
      <c r="BE268" s="222">
        <f>IF(N268="základní",J268,0)</f>
        <v>0</v>
      </c>
      <c r="BF268" s="222">
        <f>IF(N268="snížená",J268,0)</f>
        <v>0</v>
      </c>
      <c r="BG268" s="222">
        <f>IF(N268="zákl. přenesená",J268,0)</f>
        <v>0</v>
      </c>
      <c r="BH268" s="222">
        <f>IF(N268="sníž. přenesená",J268,0)</f>
        <v>0</v>
      </c>
      <c r="BI268" s="222">
        <f>IF(N268="nulová",J268,0)</f>
        <v>0</v>
      </c>
      <c r="BJ268" s="16" t="s">
        <v>85</v>
      </c>
      <c r="BK268" s="222">
        <f>ROUND(I268*H268,2)</f>
        <v>0</v>
      </c>
      <c r="BL268" s="16" t="s">
        <v>172</v>
      </c>
      <c r="BM268" s="221" t="s">
        <v>401</v>
      </c>
    </row>
    <row r="269" s="1" customFormat="1">
      <c r="B269" s="37"/>
      <c r="C269" s="38"/>
      <c r="D269" s="223" t="s">
        <v>174</v>
      </c>
      <c r="E269" s="38"/>
      <c r="F269" s="224" t="s">
        <v>402</v>
      </c>
      <c r="G269" s="38"/>
      <c r="H269" s="38"/>
      <c r="I269" s="134"/>
      <c r="J269" s="38"/>
      <c r="K269" s="38"/>
      <c r="L269" s="42"/>
      <c r="M269" s="225"/>
      <c r="N269" s="82"/>
      <c r="O269" s="82"/>
      <c r="P269" s="82"/>
      <c r="Q269" s="82"/>
      <c r="R269" s="82"/>
      <c r="S269" s="82"/>
      <c r="T269" s="83"/>
      <c r="AT269" s="16" t="s">
        <v>174</v>
      </c>
      <c r="AU269" s="16" t="s">
        <v>87</v>
      </c>
    </row>
    <row r="270" s="12" customFormat="1">
      <c r="B270" s="226"/>
      <c r="C270" s="227"/>
      <c r="D270" s="223" t="s">
        <v>176</v>
      </c>
      <c r="E270" s="228" t="s">
        <v>19</v>
      </c>
      <c r="F270" s="229" t="s">
        <v>403</v>
      </c>
      <c r="G270" s="227"/>
      <c r="H270" s="228" t="s">
        <v>19</v>
      </c>
      <c r="I270" s="230"/>
      <c r="J270" s="227"/>
      <c r="K270" s="227"/>
      <c r="L270" s="231"/>
      <c r="M270" s="232"/>
      <c r="N270" s="233"/>
      <c r="O270" s="233"/>
      <c r="P270" s="233"/>
      <c r="Q270" s="233"/>
      <c r="R270" s="233"/>
      <c r="S270" s="233"/>
      <c r="T270" s="234"/>
      <c r="AT270" s="235" t="s">
        <v>176</v>
      </c>
      <c r="AU270" s="235" t="s">
        <v>87</v>
      </c>
      <c r="AV270" s="12" t="s">
        <v>85</v>
      </c>
      <c r="AW270" s="12" t="s">
        <v>36</v>
      </c>
      <c r="AX270" s="12" t="s">
        <v>77</v>
      </c>
      <c r="AY270" s="235" t="s">
        <v>165</v>
      </c>
    </row>
    <row r="271" s="13" customFormat="1">
      <c r="B271" s="236"/>
      <c r="C271" s="237"/>
      <c r="D271" s="223" t="s">
        <v>176</v>
      </c>
      <c r="E271" s="238" t="s">
        <v>19</v>
      </c>
      <c r="F271" s="239" t="s">
        <v>172</v>
      </c>
      <c r="G271" s="237"/>
      <c r="H271" s="240">
        <v>4</v>
      </c>
      <c r="I271" s="241"/>
      <c r="J271" s="237"/>
      <c r="K271" s="237"/>
      <c r="L271" s="242"/>
      <c r="M271" s="243"/>
      <c r="N271" s="244"/>
      <c r="O271" s="244"/>
      <c r="P271" s="244"/>
      <c r="Q271" s="244"/>
      <c r="R271" s="244"/>
      <c r="S271" s="244"/>
      <c r="T271" s="245"/>
      <c r="AT271" s="246" t="s">
        <v>176</v>
      </c>
      <c r="AU271" s="246" t="s">
        <v>87</v>
      </c>
      <c r="AV271" s="13" t="s">
        <v>87</v>
      </c>
      <c r="AW271" s="13" t="s">
        <v>36</v>
      </c>
      <c r="AX271" s="13" t="s">
        <v>77</v>
      </c>
      <c r="AY271" s="246" t="s">
        <v>165</v>
      </c>
    </row>
    <row r="272" s="1" customFormat="1" ht="16.5" customHeight="1">
      <c r="B272" s="37"/>
      <c r="C272" s="247" t="s">
        <v>404</v>
      </c>
      <c r="D272" s="247" t="s">
        <v>218</v>
      </c>
      <c r="E272" s="248" t="s">
        <v>405</v>
      </c>
      <c r="F272" s="249" t="s">
        <v>406</v>
      </c>
      <c r="G272" s="250" t="s">
        <v>377</v>
      </c>
      <c r="H272" s="251">
        <v>4</v>
      </c>
      <c r="I272" s="252"/>
      <c r="J272" s="253">
        <f>ROUND(I272*H272,2)</f>
        <v>0</v>
      </c>
      <c r="K272" s="249" t="s">
        <v>171</v>
      </c>
      <c r="L272" s="254"/>
      <c r="M272" s="255" t="s">
        <v>19</v>
      </c>
      <c r="N272" s="256" t="s">
        <v>48</v>
      </c>
      <c r="O272" s="82"/>
      <c r="P272" s="219">
        <f>O272*H272</f>
        <v>0</v>
      </c>
      <c r="Q272" s="219">
        <v>3.0000000000000001E-05</v>
      </c>
      <c r="R272" s="219">
        <f>Q272*H272</f>
        <v>0.00012</v>
      </c>
      <c r="S272" s="219">
        <v>0</v>
      </c>
      <c r="T272" s="220">
        <f>S272*H272</f>
        <v>0</v>
      </c>
      <c r="AR272" s="221" t="s">
        <v>211</v>
      </c>
      <c r="AT272" s="221" t="s">
        <v>218</v>
      </c>
      <c r="AU272" s="221" t="s">
        <v>87</v>
      </c>
      <c r="AY272" s="16" t="s">
        <v>165</v>
      </c>
      <c r="BE272" s="222">
        <f>IF(N272="základní",J272,0)</f>
        <v>0</v>
      </c>
      <c r="BF272" s="222">
        <f>IF(N272="snížená",J272,0)</f>
        <v>0</v>
      </c>
      <c r="BG272" s="222">
        <f>IF(N272="zákl. přenesená",J272,0)</f>
        <v>0</v>
      </c>
      <c r="BH272" s="222">
        <f>IF(N272="sníž. přenesená",J272,0)</f>
        <v>0</v>
      </c>
      <c r="BI272" s="222">
        <f>IF(N272="nulová",J272,0)</f>
        <v>0</v>
      </c>
      <c r="BJ272" s="16" t="s">
        <v>85</v>
      </c>
      <c r="BK272" s="222">
        <f>ROUND(I272*H272,2)</f>
        <v>0</v>
      </c>
      <c r="BL272" s="16" t="s">
        <v>172</v>
      </c>
      <c r="BM272" s="221" t="s">
        <v>407</v>
      </c>
    </row>
    <row r="273" s="11" customFormat="1" ht="22.8" customHeight="1">
      <c r="B273" s="194"/>
      <c r="C273" s="195"/>
      <c r="D273" s="196" t="s">
        <v>76</v>
      </c>
      <c r="E273" s="208" t="s">
        <v>211</v>
      </c>
      <c r="F273" s="208" t="s">
        <v>408</v>
      </c>
      <c r="G273" s="195"/>
      <c r="H273" s="195"/>
      <c r="I273" s="198"/>
      <c r="J273" s="209">
        <f>BK273</f>
        <v>0</v>
      </c>
      <c r="K273" s="195"/>
      <c r="L273" s="200"/>
      <c r="M273" s="201"/>
      <c r="N273" s="202"/>
      <c r="O273" s="202"/>
      <c r="P273" s="203">
        <f>SUM(P274:P276)</f>
        <v>0</v>
      </c>
      <c r="Q273" s="202"/>
      <c r="R273" s="203">
        <f>SUM(R274:R276)</f>
        <v>1.938704</v>
      </c>
      <c r="S273" s="202"/>
      <c r="T273" s="204">
        <f>SUM(T274:T276)</f>
        <v>0</v>
      </c>
      <c r="AR273" s="205" t="s">
        <v>85</v>
      </c>
      <c r="AT273" s="206" t="s">
        <v>76</v>
      </c>
      <c r="AU273" s="206" t="s">
        <v>85</v>
      </c>
      <c r="AY273" s="205" t="s">
        <v>165</v>
      </c>
      <c r="BK273" s="207">
        <f>SUM(BK274:BK276)</f>
        <v>0</v>
      </c>
    </row>
    <row r="274" s="1" customFormat="1" ht="16.5" customHeight="1">
      <c r="B274" s="37"/>
      <c r="C274" s="210" t="s">
        <v>409</v>
      </c>
      <c r="D274" s="210" t="s">
        <v>167</v>
      </c>
      <c r="E274" s="211" t="s">
        <v>410</v>
      </c>
      <c r="F274" s="212" t="s">
        <v>411</v>
      </c>
      <c r="G274" s="213" t="s">
        <v>377</v>
      </c>
      <c r="H274" s="214">
        <v>8</v>
      </c>
      <c r="I274" s="215"/>
      <c r="J274" s="216">
        <f>ROUND(I274*H274,2)</f>
        <v>0</v>
      </c>
      <c r="K274" s="212" t="s">
        <v>171</v>
      </c>
      <c r="L274" s="42"/>
      <c r="M274" s="217" t="s">
        <v>19</v>
      </c>
      <c r="N274" s="218" t="s">
        <v>48</v>
      </c>
      <c r="O274" s="82"/>
      <c r="P274" s="219">
        <f>O274*H274</f>
        <v>0</v>
      </c>
      <c r="Q274" s="219">
        <v>0.217338</v>
      </c>
      <c r="R274" s="219">
        <f>Q274*H274</f>
        <v>1.738704</v>
      </c>
      <c r="S274" s="219">
        <v>0</v>
      </c>
      <c r="T274" s="220">
        <f>S274*H274</f>
        <v>0</v>
      </c>
      <c r="AR274" s="221" t="s">
        <v>172</v>
      </c>
      <c r="AT274" s="221" t="s">
        <v>167</v>
      </c>
      <c r="AU274" s="221" t="s">
        <v>87</v>
      </c>
      <c r="AY274" s="16" t="s">
        <v>165</v>
      </c>
      <c r="BE274" s="222">
        <f>IF(N274="základní",J274,0)</f>
        <v>0</v>
      </c>
      <c r="BF274" s="222">
        <f>IF(N274="snížená",J274,0)</f>
        <v>0</v>
      </c>
      <c r="BG274" s="222">
        <f>IF(N274="zákl. přenesená",J274,0)</f>
        <v>0</v>
      </c>
      <c r="BH274" s="222">
        <f>IF(N274="sníž. přenesená",J274,0)</f>
        <v>0</v>
      </c>
      <c r="BI274" s="222">
        <f>IF(N274="nulová",J274,0)</f>
        <v>0</v>
      </c>
      <c r="BJ274" s="16" t="s">
        <v>85</v>
      </c>
      <c r="BK274" s="222">
        <f>ROUND(I274*H274,2)</f>
        <v>0</v>
      </c>
      <c r="BL274" s="16" t="s">
        <v>172</v>
      </c>
      <c r="BM274" s="221" t="s">
        <v>412</v>
      </c>
    </row>
    <row r="275" s="1" customFormat="1">
      <c r="B275" s="37"/>
      <c r="C275" s="38"/>
      <c r="D275" s="223" t="s">
        <v>174</v>
      </c>
      <c r="E275" s="38"/>
      <c r="F275" s="224" t="s">
        <v>413</v>
      </c>
      <c r="G275" s="38"/>
      <c r="H275" s="38"/>
      <c r="I275" s="134"/>
      <c r="J275" s="38"/>
      <c r="K275" s="38"/>
      <c r="L275" s="42"/>
      <c r="M275" s="225"/>
      <c r="N275" s="82"/>
      <c r="O275" s="82"/>
      <c r="P275" s="82"/>
      <c r="Q275" s="82"/>
      <c r="R275" s="82"/>
      <c r="S275" s="82"/>
      <c r="T275" s="83"/>
      <c r="AT275" s="16" t="s">
        <v>174</v>
      </c>
      <c r="AU275" s="16" t="s">
        <v>87</v>
      </c>
    </row>
    <row r="276" s="1" customFormat="1" ht="24" customHeight="1">
      <c r="B276" s="37"/>
      <c r="C276" s="247" t="s">
        <v>414</v>
      </c>
      <c r="D276" s="247" t="s">
        <v>218</v>
      </c>
      <c r="E276" s="248" t="s">
        <v>415</v>
      </c>
      <c r="F276" s="249" t="s">
        <v>416</v>
      </c>
      <c r="G276" s="250" t="s">
        <v>377</v>
      </c>
      <c r="H276" s="251">
        <v>8</v>
      </c>
      <c r="I276" s="252"/>
      <c r="J276" s="253">
        <f>ROUND(I276*H276,2)</f>
        <v>0</v>
      </c>
      <c r="K276" s="249" t="s">
        <v>417</v>
      </c>
      <c r="L276" s="254"/>
      <c r="M276" s="255" t="s">
        <v>19</v>
      </c>
      <c r="N276" s="256" t="s">
        <v>48</v>
      </c>
      <c r="O276" s="82"/>
      <c r="P276" s="219">
        <f>O276*H276</f>
        <v>0</v>
      </c>
      <c r="Q276" s="219">
        <v>0.025000000000000001</v>
      </c>
      <c r="R276" s="219">
        <f>Q276*H276</f>
        <v>0.20000000000000001</v>
      </c>
      <c r="S276" s="219">
        <v>0</v>
      </c>
      <c r="T276" s="220">
        <f>S276*H276</f>
        <v>0</v>
      </c>
      <c r="AR276" s="221" t="s">
        <v>211</v>
      </c>
      <c r="AT276" s="221" t="s">
        <v>218</v>
      </c>
      <c r="AU276" s="221" t="s">
        <v>87</v>
      </c>
      <c r="AY276" s="16" t="s">
        <v>165</v>
      </c>
      <c r="BE276" s="222">
        <f>IF(N276="základní",J276,0)</f>
        <v>0</v>
      </c>
      <c r="BF276" s="222">
        <f>IF(N276="snížená",J276,0)</f>
        <v>0</v>
      </c>
      <c r="BG276" s="222">
        <f>IF(N276="zákl. přenesená",J276,0)</f>
        <v>0</v>
      </c>
      <c r="BH276" s="222">
        <f>IF(N276="sníž. přenesená",J276,0)</f>
        <v>0</v>
      </c>
      <c r="BI276" s="222">
        <f>IF(N276="nulová",J276,0)</f>
        <v>0</v>
      </c>
      <c r="BJ276" s="16" t="s">
        <v>85</v>
      </c>
      <c r="BK276" s="222">
        <f>ROUND(I276*H276,2)</f>
        <v>0</v>
      </c>
      <c r="BL276" s="16" t="s">
        <v>172</v>
      </c>
      <c r="BM276" s="221" t="s">
        <v>418</v>
      </c>
    </row>
    <row r="277" s="11" customFormat="1" ht="22.8" customHeight="1">
      <c r="B277" s="194"/>
      <c r="C277" s="195"/>
      <c r="D277" s="196" t="s">
        <v>76</v>
      </c>
      <c r="E277" s="208" t="s">
        <v>419</v>
      </c>
      <c r="F277" s="208" t="s">
        <v>420</v>
      </c>
      <c r="G277" s="195"/>
      <c r="H277" s="195"/>
      <c r="I277" s="198"/>
      <c r="J277" s="209">
        <f>BK277</f>
        <v>0</v>
      </c>
      <c r="K277" s="195"/>
      <c r="L277" s="200"/>
      <c r="M277" s="201"/>
      <c r="N277" s="202"/>
      <c r="O277" s="202"/>
      <c r="P277" s="203">
        <f>SUM(P278:P279)</f>
        <v>0</v>
      </c>
      <c r="Q277" s="202"/>
      <c r="R277" s="203">
        <f>SUM(R278:R279)</f>
        <v>0.051520299999999998</v>
      </c>
      <c r="S277" s="202"/>
      <c r="T277" s="204">
        <f>SUM(T278:T279)</f>
        <v>0</v>
      </c>
      <c r="AR277" s="205" t="s">
        <v>85</v>
      </c>
      <c r="AT277" s="206" t="s">
        <v>76</v>
      </c>
      <c r="AU277" s="206" t="s">
        <v>85</v>
      </c>
      <c r="AY277" s="205" t="s">
        <v>165</v>
      </c>
      <c r="BK277" s="207">
        <f>SUM(BK278:BK279)</f>
        <v>0</v>
      </c>
    </row>
    <row r="278" s="1" customFormat="1" ht="24" customHeight="1">
      <c r="B278" s="37"/>
      <c r="C278" s="210" t="s">
        <v>421</v>
      </c>
      <c r="D278" s="210" t="s">
        <v>167</v>
      </c>
      <c r="E278" s="211" t="s">
        <v>422</v>
      </c>
      <c r="F278" s="212" t="s">
        <v>423</v>
      </c>
      <c r="G278" s="213" t="s">
        <v>238</v>
      </c>
      <c r="H278" s="214">
        <v>396.31</v>
      </c>
      <c r="I278" s="215"/>
      <c r="J278" s="216">
        <f>ROUND(I278*H278,2)</f>
        <v>0</v>
      </c>
      <c r="K278" s="212" t="s">
        <v>171</v>
      </c>
      <c r="L278" s="42"/>
      <c r="M278" s="217" t="s">
        <v>19</v>
      </c>
      <c r="N278" s="218" t="s">
        <v>48</v>
      </c>
      <c r="O278" s="82"/>
      <c r="P278" s="219">
        <f>O278*H278</f>
        <v>0</v>
      </c>
      <c r="Q278" s="219">
        <v>0.00012999999999999999</v>
      </c>
      <c r="R278" s="219">
        <f>Q278*H278</f>
        <v>0.051520299999999998</v>
      </c>
      <c r="S278" s="219">
        <v>0</v>
      </c>
      <c r="T278" s="220">
        <f>S278*H278</f>
        <v>0</v>
      </c>
      <c r="AR278" s="221" t="s">
        <v>172</v>
      </c>
      <c r="AT278" s="221" t="s">
        <v>167</v>
      </c>
      <c r="AU278" s="221" t="s">
        <v>87</v>
      </c>
      <c r="AY278" s="16" t="s">
        <v>165</v>
      </c>
      <c r="BE278" s="222">
        <f>IF(N278="základní",J278,0)</f>
        <v>0</v>
      </c>
      <c r="BF278" s="222">
        <f>IF(N278="snížená",J278,0)</f>
        <v>0</v>
      </c>
      <c r="BG278" s="222">
        <f>IF(N278="zákl. přenesená",J278,0)</f>
        <v>0</v>
      </c>
      <c r="BH278" s="222">
        <f>IF(N278="sníž. přenesená",J278,0)</f>
        <v>0</v>
      </c>
      <c r="BI278" s="222">
        <f>IF(N278="nulová",J278,0)</f>
        <v>0</v>
      </c>
      <c r="BJ278" s="16" t="s">
        <v>85</v>
      </c>
      <c r="BK278" s="222">
        <f>ROUND(I278*H278,2)</f>
        <v>0</v>
      </c>
      <c r="BL278" s="16" t="s">
        <v>172</v>
      </c>
      <c r="BM278" s="221" t="s">
        <v>424</v>
      </c>
    </row>
    <row r="279" s="1" customFormat="1">
      <c r="B279" s="37"/>
      <c r="C279" s="38"/>
      <c r="D279" s="223" t="s">
        <v>174</v>
      </c>
      <c r="E279" s="38"/>
      <c r="F279" s="224" t="s">
        <v>425</v>
      </c>
      <c r="G279" s="38"/>
      <c r="H279" s="38"/>
      <c r="I279" s="134"/>
      <c r="J279" s="38"/>
      <c r="K279" s="38"/>
      <c r="L279" s="42"/>
      <c r="M279" s="225"/>
      <c r="N279" s="82"/>
      <c r="O279" s="82"/>
      <c r="P279" s="82"/>
      <c r="Q279" s="82"/>
      <c r="R279" s="82"/>
      <c r="S279" s="82"/>
      <c r="T279" s="83"/>
      <c r="AT279" s="16" t="s">
        <v>174</v>
      </c>
      <c r="AU279" s="16" t="s">
        <v>87</v>
      </c>
    </row>
    <row r="280" s="11" customFormat="1" ht="22.8" customHeight="1">
      <c r="B280" s="194"/>
      <c r="C280" s="195"/>
      <c r="D280" s="196" t="s">
        <v>76</v>
      </c>
      <c r="E280" s="208" t="s">
        <v>426</v>
      </c>
      <c r="F280" s="208" t="s">
        <v>427</v>
      </c>
      <c r="G280" s="195"/>
      <c r="H280" s="195"/>
      <c r="I280" s="198"/>
      <c r="J280" s="209">
        <f>BK280</f>
        <v>0</v>
      </c>
      <c r="K280" s="195"/>
      <c r="L280" s="200"/>
      <c r="M280" s="201"/>
      <c r="N280" s="202"/>
      <c r="O280" s="202"/>
      <c r="P280" s="203">
        <f>SUM(P281:P285)</f>
        <v>0</v>
      </c>
      <c r="Q280" s="202"/>
      <c r="R280" s="203">
        <f>SUM(R281:R285)</f>
        <v>0.015654245000000001</v>
      </c>
      <c r="S280" s="202"/>
      <c r="T280" s="204">
        <f>SUM(T281:T285)</f>
        <v>0</v>
      </c>
      <c r="AR280" s="205" t="s">
        <v>85</v>
      </c>
      <c r="AT280" s="206" t="s">
        <v>76</v>
      </c>
      <c r="AU280" s="206" t="s">
        <v>85</v>
      </c>
      <c r="AY280" s="205" t="s">
        <v>165</v>
      </c>
      <c r="BK280" s="207">
        <f>SUM(BK281:BK285)</f>
        <v>0</v>
      </c>
    </row>
    <row r="281" s="1" customFormat="1" ht="16.5" customHeight="1">
      <c r="B281" s="37"/>
      <c r="C281" s="210" t="s">
        <v>428</v>
      </c>
      <c r="D281" s="210" t="s">
        <v>167</v>
      </c>
      <c r="E281" s="211" t="s">
        <v>429</v>
      </c>
      <c r="F281" s="212" t="s">
        <v>430</v>
      </c>
      <c r="G281" s="213" t="s">
        <v>431</v>
      </c>
      <c r="H281" s="214">
        <v>1</v>
      </c>
      <c r="I281" s="215"/>
      <c r="J281" s="216">
        <f>ROUND(I281*H281,2)</f>
        <v>0</v>
      </c>
      <c r="K281" s="212" t="s">
        <v>417</v>
      </c>
      <c r="L281" s="42"/>
      <c r="M281" s="217" t="s">
        <v>19</v>
      </c>
      <c r="N281" s="218" t="s">
        <v>48</v>
      </c>
      <c r="O281" s="82"/>
      <c r="P281" s="219">
        <f>O281*H281</f>
        <v>0</v>
      </c>
      <c r="Q281" s="219">
        <v>0</v>
      </c>
      <c r="R281" s="219">
        <f>Q281*H281</f>
        <v>0</v>
      </c>
      <c r="S281" s="219">
        <v>0</v>
      </c>
      <c r="T281" s="220">
        <f>S281*H281</f>
        <v>0</v>
      </c>
      <c r="AR281" s="221" t="s">
        <v>172</v>
      </c>
      <c r="AT281" s="221" t="s">
        <v>167</v>
      </c>
      <c r="AU281" s="221" t="s">
        <v>87</v>
      </c>
      <c r="AY281" s="16" t="s">
        <v>165</v>
      </c>
      <c r="BE281" s="222">
        <f>IF(N281="základní",J281,0)</f>
        <v>0</v>
      </c>
      <c r="BF281" s="222">
        <f>IF(N281="snížená",J281,0)</f>
        <v>0</v>
      </c>
      <c r="BG281" s="222">
        <f>IF(N281="zákl. přenesená",J281,0)</f>
        <v>0</v>
      </c>
      <c r="BH281" s="222">
        <f>IF(N281="sníž. přenesená",J281,0)</f>
        <v>0</v>
      </c>
      <c r="BI281" s="222">
        <f>IF(N281="nulová",J281,0)</f>
        <v>0</v>
      </c>
      <c r="BJ281" s="16" t="s">
        <v>85</v>
      </c>
      <c r="BK281" s="222">
        <f>ROUND(I281*H281,2)</f>
        <v>0</v>
      </c>
      <c r="BL281" s="16" t="s">
        <v>172</v>
      </c>
      <c r="BM281" s="221" t="s">
        <v>432</v>
      </c>
    </row>
    <row r="282" s="1" customFormat="1" ht="36" customHeight="1">
      <c r="B282" s="37"/>
      <c r="C282" s="210" t="s">
        <v>433</v>
      </c>
      <c r="D282" s="210" t="s">
        <v>167</v>
      </c>
      <c r="E282" s="211" t="s">
        <v>434</v>
      </c>
      <c r="F282" s="212" t="s">
        <v>435</v>
      </c>
      <c r="G282" s="213" t="s">
        <v>431</v>
      </c>
      <c r="H282" s="214">
        <v>1</v>
      </c>
      <c r="I282" s="215"/>
      <c r="J282" s="216">
        <f>ROUND(I282*H282,2)</f>
        <v>0</v>
      </c>
      <c r="K282" s="212" t="s">
        <v>417</v>
      </c>
      <c r="L282" s="42"/>
      <c r="M282" s="217" t="s">
        <v>19</v>
      </c>
      <c r="N282" s="218" t="s">
        <v>48</v>
      </c>
      <c r="O282" s="82"/>
      <c r="P282" s="219">
        <f>O282*H282</f>
        <v>0</v>
      </c>
      <c r="Q282" s="219">
        <v>0</v>
      </c>
      <c r="R282" s="219">
        <f>Q282*H282</f>
        <v>0</v>
      </c>
      <c r="S282" s="219">
        <v>0</v>
      </c>
      <c r="T282" s="220">
        <f>S282*H282</f>
        <v>0</v>
      </c>
      <c r="AR282" s="221" t="s">
        <v>172</v>
      </c>
      <c r="AT282" s="221" t="s">
        <v>167</v>
      </c>
      <c r="AU282" s="221" t="s">
        <v>87</v>
      </c>
      <c r="AY282" s="16" t="s">
        <v>165</v>
      </c>
      <c r="BE282" s="222">
        <f>IF(N282="základní",J282,0)</f>
        <v>0</v>
      </c>
      <c r="BF282" s="222">
        <f>IF(N282="snížená",J282,0)</f>
        <v>0</v>
      </c>
      <c r="BG282" s="222">
        <f>IF(N282="zákl. přenesená",J282,0)</f>
        <v>0</v>
      </c>
      <c r="BH282" s="222">
        <f>IF(N282="sníž. přenesená",J282,0)</f>
        <v>0</v>
      </c>
      <c r="BI282" s="222">
        <f>IF(N282="nulová",J282,0)</f>
        <v>0</v>
      </c>
      <c r="BJ282" s="16" t="s">
        <v>85</v>
      </c>
      <c r="BK282" s="222">
        <f>ROUND(I282*H282,2)</f>
        <v>0</v>
      </c>
      <c r="BL282" s="16" t="s">
        <v>172</v>
      </c>
      <c r="BM282" s="221" t="s">
        <v>436</v>
      </c>
    </row>
    <row r="283" s="1" customFormat="1" ht="16.5" customHeight="1">
      <c r="B283" s="37"/>
      <c r="C283" s="210" t="s">
        <v>437</v>
      </c>
      <c r="D283" s="210" t="s">
        <v>167</v>
      </c>
      <c r="E283" s="211" t="s">
        <v>438</v>
      </c>
      <c r="F283" s="212" t="s">
        <v>439</v>
      </c>
      <c r="G283" s="213" t="s">
        <v>377</v>
      </c>
      <c r="H283" s="214">
        <v>3</v>
      </c>
      <c r="I283" s="215"/>
      <c r="J283" s="216">
        <f>ROUND(I283*H283,2)</f>
        <v>0</v>
      </c>
      <c r="K283" s="212" t="s">
        <v>417</v>
      </c>
      <c r="L283" s="42"/>
      <c r="M283" s="217" t="s">
        <v>19</v>
      </c>
      <c r="N283" s="218" t="s">
        <v>48</v>
      </c>
      <c r="O283" s="82"/>
      <c r="P283" s="219">
        <f>O283*H283</f>
        <v>0</v>
      </c>
      <c r="Q283" s="219">
        <v>0</v>
      </c>
      <c r="R283" s="219">
        <f>Q283*H283</f>
        <v>0</v>
      </c>
      <c r="S283" s="219">
        <v>0</v>
      </c>
      <c r="T283" s="220">
        <f>S283*H283</f>
        <v>0</v>
      </c>
      <c r="AR283" s="221" t="s">
        <v>172</v>
      </c>
      <c r="AT283" s="221" t="s">
        <v>167</v>
      </c>
      <c r="AU283" s="221" t="s">
        <v>87</v>
      </c>
      <c r="AY283" s="16" t="s">
        <v>165</v>
      </c>
      <c r="BE283" s="222">
        <f>IF(N283="základní",J283,0)</f>
        <v>0</v>
      </c>
      <c r="BF283" s="222">
        <f>IF(N283="snížená",J283,0)</f>
        <v>0</v>
      </c>
      <c r="BG283" s="222">
        <f>IF(N283="zákl. přenesená",J283,0)</f>
        <v>0</v>
      </c>
      <c r="BH283" s="222">
        <f>IF(N283="sníž. přenesená",J283,0)</f>
        <v>0</v>
      </c>
      <c r="BI283" s="222">
        <f>IF(N283="nulová",J283,0)</f>
        <v>0</v>
      </c>
      <c r="BJ283" s="16" t="s">
        <v>85</v>
      </c>
      <c r="BK283" s="222">
        <f>ROUND(I283*H283,2)</f>
        <v>0</v>
      </c>
      <c r="BL283" s="16" t="s">
        <v>172</v>
      </c>
      <c r="BM283" s="221" t="s">
        <v>440</v>
      </c>
    </row>
    <row r="284" s="1" customFormat="1" ht="24" customHeight="1">
      <c r="B284" s="37"/>
      <c r="C284" s="210" t="s">
        <v>441</v>
      </c>
      <c r="D284" s="210" t="s">
        <v>167</v>
      </c>
      <c r="E284" s="211" t="s">
        <v>442</v>
      </c>
      <c r="F284" s="212" t="s">
        <v>443</v>
      </c>
      <c r="G284" s="213" t="s">
        <v>238</v>
      </c>
      <c r="H284" s="214">
        <v>396.31</v>
      </c>
      <c r="I284" s="215"/>
      <c r="J284" s="216">
        <f>ROUND(I284*H284,2)</f>
        <v>0</v>
      </c>
      <c r="K284" s="212" t="s">
        <v>171</v>
      </c>
      <c r="L284" s="42"/>
      <c r="M284" s="217" t="s">
        <v>19</v>
      </c>
      <c r="N284" s="218" t="s">
        <v>48</v>
      </c>
      <c r="O284" s="82"/>
      <c r="P284" s="219">
        <f>O284*H284</f>
        <v>0</v>
      </c>
      <c r="Q284" s="219">
        <v>3.9499999999999998E-05</v>
      </c>
      <c r="R284" s="219">
        <f>Q284*H284</f>
        <v>0.015654245000000001</v>
      </c>
      <c r="S284" s="219">
        <v>0</v>
      </c>
      <c r="T284" s="220">
        <f>S284*H284</f>
        <v>0</v>
      </c>
      <c r="AR284" s="221" t="s">
        <v>172</v>
      </c>
      <c r="AT284" s="221" t="s">
        <v>167</v>
      </c>
      <c r="AU284" s="221" t="s">
        <v>87</v>
      </c>
      <c r="AY284" s="16" t="s">
        <v>165</v>
      </c>
      <c r="BE284" s="222">
        <f>IF(N284="základní",J284,0)</f>
        <v>0</v>
      </c>
      <c r="BF284" s="222">
        <f>IF(N284="snížená",J284,0)</f>
        <v>0</v>
      </c>
      <c r="BG284" s="222">
        <f>IF(N284="zákl. přenesená",J284,0)</f>
        <v>0</v>
      </c>
      <c r="BH284" s="222">
        <f>IF(N284="sníž. přenesená",J284,0)</f>
        <v>0</v>
      </c>
      <c r="BI284" s="222">
        <f>IF(N284="nulová",J284,0)</f>
        <v>0</v>
      </c>
      <c r="BJ284" s="16" t="s">
        <v>85</v>
      </c>
      <c r="BK284" s="222">
        <f>ROUND(I284*H284,2)</f>
        <v>0</v>
      </c>
      <c r="BL284" s="16" t="s">
        <v>172</v>
      </c>
      <c r="BM284" s="221" t="s">
        <v>444</v>
      </c>
    </row>
    <row r="285" s="1" customFormat="1">
      <c r="B285" s="37"/>
      <c r="C285" s="38"/>
      <c r="D285" s="223" t="s">
        <v>174</v>
      </c>
      <c r="E285" s="38"/>
      <c r="F285" s="224" t="s">
        <v>445</v>
      </c>
      <c r="G285" s="38"/>
      <c r="H285" s="38"/>
      <c r="I285" s="134"/>
      <c r="J285" s="38"/>
      <c r="K285" s="38"/>
      <c r="L285" s="42"/>
      <c r="M285" s="225"/>
      <c r="N285" s="82"/>
      <c r="O285" s="82"/>
      <c r="P285" s="82"/>
      <c r="Q285" s="82"/>
      <c r="R285" s="82"/>
      <c r="S285" s="82"/>
      <c r="T285" s="83"/>
      <c r="AT285" s="16" t="s">
        <v>174</v>
      </c>
      <c r="AU285" s="16" t="s">
        <v>87</v>
      </c>
    </row>
    <row r="286" s="11" customFormat="1" ht="22.8" customHeight="1">
      <c r="B286" s="194"/>
      <c r="C286" s="195"/>
      <c r="D286" s="196" t="s">
        <v>76</v>
      </c>
      <c r="E286" s="208" t="s">
        <v>446</v>
      </c>
      <c r="F286" s="208" t="s">
        <v>447</v>
      </c>
      <c r="G286" s="195"/>
      <c r="H286" s="195"/>
      <c r="I286" s="198"/>
      <c r="J286" s="209">
        <f>BK286</f>
        <v>0</v>
      </c>
      <c r="K286" s="195"/>
      <c r="L286" s="200"/>
      <c r="M286" s="201"/>
      <c r="N286" s="202"/>
      <c r="O286" s="202"/>
      <c r="P286" s="203">
        <f>SUM(P287:P382)</f>
        <v>0</v>
      </c>
      <c r="Q286" s="202"/>
      <c r="R286" s="203">
        <f>SUM(R287:R382)</f>
        <v>0</v>
      </c>
      <c r="S286" s="202"/>
      <c r="T286" s="204">
        <f>SUM(T287:T382)</f>
        <v>144.26160870000001</v>
      </c>
      <c r="AR286" s="205" t="s">
        <v>85</v>
      </c>
      <c r="AT286" s="206" t="s">
        <v>76</v>
      </c>
      <c r="AU286" s="206" t="s">
        <v>85</v>
      </c>
      <c r="AY286" s="205" t="s">
        <v>165</v>
      </c>
      <c r="BK286" s="207">
        <f>SUM(BK287:BK382)</f>
        <v>0</v>
      </c>
    </row>
    <row r="287" s="1" customFormat="1" ht="16.5" customHeight="1">
      <c r="B287" s="37"/>
      <c r="C287" s="210" t="s">
        <v>448</v>
      </c>
      <c r="D287" s="210" t="s">
        <v>167</v>
      </c>
      <c r="E287" s="211" t="s">
        <v>449</v>
      </c>
      <c r="F287" s="212" t="s">
        <v>450</v>
      </c>
      <c r="G287" s="213" t="s">
        <v>238</v>
      </c>
      <c r="H287" s="214">
        <v>59.552</v>
      </c>
      <c r="I287" s="215"/>
      <c r="J287" s="216">
        <f>ROUND(I287*H287,2)</f>
        <v>0</v>
      </c>
      <c r="K287" s="212" t="s">
        <v>171</v>
      </c>
      <c r="L287" s="42"/>
      <c r="M287" s="217" t="s">
        <v>19</v>
      </c>
      <c r="N287" s="218" t="s">
        <v>48</v>
      </c>
      <c r="O287" s="82"/>
      <c r="P287" s="219">
        <f>O287*H287</f>
        <v>0</v>
      </c>
      <c r="Q287" s="219">
        <v>0</v>
      </c>
      <c r="R287" s="219">
        <f>Q287*H287</f>
        <v>0</v>
      </c>
      <c r="S287" s="219">
        <v>0.0040000000000000001</v>
      </c>
      <c r="T287" s="220">
        <f>S287*H287</f>
        <v>0.238208</v>
      </c>
      <c r="AR287" s="221" t="s">
        <v>172</v>
      </c>
      <c r="AT287" s="221" t="s">
        <v>167</v>
      </c>
      <c r="AU287" s="221" t="s">
        <v>87</v>
      </c>
      <c r="AY287" s="16" t="s">
        <v>165</v>
      </c>
      <c r="BE287" s="222">
        <f>IF(N287="základní",J287,0)</f>
        <v>0</v>
      </c>
      <c r="BF287" s="222">
        <f>IF(N287="snížená",J287,0)</f>
        <v>0</v>
      </c>
      <c r="BG287" s="222">
        <f>IF(N287="zákl. přenesená",J287,0)</f>
        <v>0</v>
      </c>
      <c r="BH287" s="222">
        <f>IF(N287="sníž. přenesená",J287,0)</f>
        <v>0</v>
      </c>
      <c r="BI287" s="222">
        <f>IF(N287="nulová",J287,0)</f>
        <v>0</v>
      </c>
      <c r="BJ287" s="16" t="s">
        <v>85</v>
      </c>
      <c r="BK287" s="222">
        <f>ROUND(I287*H287,2)</f>
        <v>0</v>
      </c>
      <c r="BL287" s="16" t="s">
        <v>172</v>
      </c>
      <c r="BM287" s="221" t="s">
        <v>451</v>
      </c>
    </row>
    <row r="288" s="1" customFormat="1">
      <c r="B288" s="37"/>
      <c r="C288" s="38"/>
      <c r="D288" s="223" t="s">
        <v>174</v>
      </c>
      <c r="E288" s="38"/>
      <c r="F288" s="224" t="s">
        <v>452</v>
      </c>
      <c r="G288" s="38"/>
      <c r="H288" s="38"/>
      <c r="I288" s="134"/>
      <c r="J288" s="38"/>
      <c r="K288" s="38"/>
      <c r="L288" s="42"/>
      <c r="M288" s="225"/>
      <c r="N288" s="82"/>
      <c r="O288" s="82"/>
      <c r="P288" s="82"/>
      <c r="Q288" s="82"/>
      <c r="R288" s="82"/>
      <c r="S288" s="82"/>
      <c r="T288" s="83"/>
      <c r="AT288" s="16" t="s">
        <v>174</v>
      </c>
      <c r="AU288" s="16" t="s">
        <v>87</v>
      </c>
    </row>
    <row r="289" s="12" customFormat="1">
      <c r="B289" s="226"/>
      <c r="C289" s="227"/>
      <c r="D289" s="223" t="s">
        <v>176</v>
      </c>
      <c r="E289" s="228" t="s">
        <v>19</v>
      </c>
      <c r="F289" s="229" t="s">
        <v>453</v>
      </c>
      <c r="G289" s="227"/>
      <c r="H289" s="228" t="s">
        <v>19</v>
      </c>
      <c r="I289" s="230"/>
      <c r="J289" s="227"/>
      <c r="K289" s="227"/>
      <c r="L289" s="231"/>
      <c r="M289" s="232"/>
      <c r="N289" s="233"/>
      <c r="O289" s="233"/>
      <c r="P289" s="233"/>
      <c r="Q289" s="233"/>
      <c r="R289" s="233"/>
      <c r="S289" s="233"/>
      <c r="T289" s="234"/>
      <c r="AT289" s="235" t="s">
        <v>176</v>
      </c>
      <c r="AU289" s="235" t="s">
        <v>87</v>
      </c>
      <c r="AV289" s="12" t="s">
        <v>85</v>
      </c>
      <c r="AW289" s="12" t="s">
        <v>36</v>
      </c>
      <c r="AX289" s="12" t="s">
        <v>77</v>
      </c>
      <c r="AY289" s="235" t="s">
        <v>165</v>
      </c>
    </row>
    <row r="290" s="13" customFormat="1">
      <c r="B290" s="236"/>
      <c r="C290" s="237"/>
      <c r="D290" s="223" t="s">
        <v>176</v>
      </c>
      <c r="E290" s="238" t="s">
        <v>19</v>
      </c>
      <c r="F290" s="239" t="s">
        <v>454</v>
      </c>
      <c r="G290" s="237"/>
      <c r="H290" s="240">
        <v>50.752000000000002</v>
      </c>
      <c r="I290" s="241"/>
      <c r="J290" s="237"/>
      <c r="K290" s="237"/>
      <c r="L290" s="242"/>
      <c r="M290" s="243"/>
      <c r="N290" s="244"/>
      <c r="O290" s="244"/>
      <c r="P290" s="244"/>
      <c r="Q290" s="244"/>
      <c r="R290" s="244"/>
      <c r="S290" s="244"/>
      <c r="T290" s="245"/>
      <c r="AT290" s="246" t="s">
        <v>176</v>
      </c>
      <c r="AU290" s="246" t="s">
        <v>87</v>
      </c>
      <c r="AV290" s="13" t="s">
        <v>87</v>
      </c>
      <c r="AW290" s="13" t="s">
        <v>36</v>
      </c>
      <c r="AX290" s="13" t="s">
        <v>77</v>
      </c>
      <c r="AY290" s="246" t="s">
        <v>165</v>
      </c>
    </row>
    <row r="291" s="13" customFormat="1">
      <c r="B291" s="236"/>
      <c r="C291" s="237"/>
      <c r="D291" s="223" t="s">
        <v>176</v>
      </c>
      <c r="E291" s="238" t="s">
        <v>19</v>
      </c>
      <c r="F291" s="239" t="s">
        <v>455</v>
      </c>
      <c r="G291" s="237"/>
      <c r="H291" s="240">
        <v>8.8000000000000007</v>
      </c>
      <c r="I291" s="241"/>
      <c r="J291" s="237"/>
      <c r="K291" s="237"/>
      <c r="L291" s="242"/>
      <c r="M291" s="243"/>
      <c r="N291" s="244"/>
      <c r="O291" s="244"/>
      <c r="P291" s="244"/>
      <c r="Q291" s="244"/>
      <c r="R291" s="244"/>
      <c r="S291" s="244"/>
      <c r="T291" s="245"/>
      <c r="AT291" s="246" t="s">
        <v>176</v>
      </c>
      <c r="AU291" s="246" t="s">
        <v>87</v>
      </c>
      <c r="AV291" s="13" t="s">
        <v>87</v>
      </c>
      <c r="AW291" s="13" t="s">
        <v>36</v>
      </c>
      <c r="AX291" s="13" t="s">
        <v>77</v>
      </c>
      <c r="AY291" s="246" t="s">
        <v>165</v>
      </c>
    </row>
    <row r="292" s="1" customFormat="1" ht="24" customHeight="1">
      <c r="B292" s="37"/>
      <c r="C292" s="210" t="s">
        <v>456</v>
      </c>
      <c r="D292" s="210" t="s">
        <v>167</v>
      </c>
      <c r="E292" s="211" t="s">
        <v>457</v>
      </c>
      <c r="F292" s="212" t="s">
        <v>458</v>
      </c>
      <c r="G292" s="213" t="s">
        <v>238</v>
      </c>
      <c r="H292" s="214">
        <v>59.552</v>
      </c>
      <c r="I292" s="215"/>
      <c r="J292" s="216">
        <f>ROUND(I292*H292,2)</f>
        <v>0</v>
      </c>
      <c r="K292" s="212" t="s">
        <v>171</v>
      </c>
      <c r="L292" s="42"/>
      <c r="M292" s="217" t="s">
        <v>19</v>
      </c>
      <c r="N292" s="218" t="s">
        <v>48</v>
      </c>
      <c r="O292" s="82"/>
      <c r="P292" s="219">
        <f>O292*H292</f>
        <v>0</v>
      </c>
      <c r="Q292" s="219">
        <v>0</v>
      </c>
      <c r="R292" s="219">
        <f>Q292*H292</f>
        <v>0</v>
      </c>
      <c r="S292" s="219">
        <v>0.0033999999999999998</v>
      </c>
      <c r="T292" s="220">
        <f>S292*H292</f>
        <v>0.20247679999999999</v>
      </c>
      <c r="AR292" s="221" t="s">
        <v>172</v>
      </c>
      <c r="AT292" s="221" t="s">
        <v>167</v>
      </c>
      <c r="AU292" s="221" t="s">
        <v>87</v>
      </c>
      <c r="AY292" s="16" t="s">
        <v>165</v>
      </c>
      <c r="BE292" s="222">
        <f>IF(N292="základní",J292,0)</f>
        <v>0</v>
      </c>
      <c r="BF292" s="222">
        <f>IF(N292="snížená",J292,0)</f>
        <v>0</v>
      </c>
      <c r="BG292" s="222">
        <f>IF(N292="zákl. přenesená",J292,0)</f>
        <v>0</v>
      </c>
      <c r="BH292" s="222">
        <f>IF(N292="sníž. přenesená",J292,0)</f>
        <v>0</v>
      </c>
      <c r="BI292" s="222">
        <f>IF(N292="nulová",J292,0)</f>
        <v>0</v>
      </c>
      <c r="BJ292" s="16" t="s">
        <v>85</v>
      </c>
      <c r="BK292" s="222">
        <f>ROUND(I292*H292,2)</f>
        <v>0</v>
      </c>
      <c r="BL292" s="16" t="s">
        <v>172</v>
      </c>
      <c r="BM292" s="221" t="s">
        <v>459</v>
      </c>
    </row>
    <row r="293" s="1" customFormat="1">
      <c r="B293" s="37"/>
      <c r="C293" s="38"/>
      <c r="D293" s="223" t="s">
        <v>174</v>
      </c>
      <c r="E293" s="38"/>
      <c r="F293" s="224" t="s">
        <v>460</v>
      </c>
      <c r="G293" s="38"/>
      <c r="H293" s="38"/>
      <c r="I293" s="134"/>
      <c r="J293" s="38"/>
      <c r="K293" s="38"/>
      <c r="L293" s="42"/>
      <c r="M293" s="225"/>
      <c r="N293" s="82"/>
      <c r="O293" s="82"/>
      <c r="P293" s="82"/>
      <c r="Q293" s="82"/>
      <c r="R293" s="82"/>
      <c r="S293" s="82"/>
      <c r="T293" s="83"/>
      <c r="AT293" s="16" t="s">
        <v>174</v>
      </c>
      <c r="AU293" s="16" t="s">
        <v>87</v>
      </c>
    </row>
    <row r="294" s="12" customFormat="1">
      <c r="B294" s="226"/>
      <c r="C294" s="227"/>
      <c r="D294" s="223" t="s">
        <v>176</v>
      </c>
      <c r="E294" s="228" t="s">
        <v>19</v>
      </c>
      <c r="F294" s="229" t="s">
        <v>461</v>
      </c>
      <c r="G294" s="227"/>
      <c r="H294" s="228" t="s">
        <v>19</v>
      </c>
      <c r="I294" s="230"/>
      <c r="J294" s="227"/>
      <c r="K294" s="227"/>
      <c r="L294" s="231"/>
      <c r="M294" s="232"/>
      <c r="N294" s="233"/>
      <c r="O294" s="233"/>
      <c r="P294" s="233"/>
      <c r="Q294" s="233"/>
      <c r="R294" s="233"/>
      <c r="S294" s="233"/>
      <c r="T294" s="234"/>
      <c r="AT294" s="235" t="s">
        <v>176</v>
      </c>
      <c r="AU294" s="235" t="s">
        <v>87</v>
      </c>
      <c r="AV294" s="12" t="s">
        <v>85</v>
      </c>
      <c r="AW294" s="12" t="s">
        <v>36</v>
      </c>
      <c r="AX294" s="12" t="s">
        <v>77</v>
      </c>
      <c r="AY294" s="235" t="s">
        <v>165</v>
      </c>
    </row>
    <row r="295" s="13" customFormat="1">
      <c r="B295" s="236"/>
      <c r="C295" s="237"/>
      <c r="D295" s="223" t="s">
        <v>176</v>
      </c>
      <c r="E295" s="238" t="s">
        <v>19</v>
      </c>
      <c r="F295" s="239" t="s">
        <v>462</v>
      </c>
      <c r="G295" s="237"/>
      <c r="H295" s="240">
        <v>59.552</v>
      </c>
      <c r="I295" s="241"/>
      <c r="J295" s="237"/>
      <c r="K295" s="237"/>
      <c r="L295" s="242"/>
      <c r="M295" s="243"/>
      <c r="N295" s="244"/>
      <c r="O295" s="244"/>
      <c r="P295" s="244"/>
      <c r="Q295" s="244"/>
      <c r="R295" s="244"/>
      <c r="S295" s="244"/>
      <c r="T295" s="245"/>
      <c r="AT295" s="246" t="s">
        <v>176</v>
      </c>
      <c r="AU295" s="246" t="s">
        <v>87</v>
      </c>
      <c r="AV295" s="13" t="s">
        <v>87</v>
      </c>
      <c r="AW295" s="13" t="s">
        <v>36</v>
      </c>
      <c r="AX295" s="13" t="s">
        <v>77</v>
      </c>
      <c r="AY295" s="246" t="s">
        <v>165</v>
      </c>
    </row>
    <row r="296" s="1" customFormat="1" ht="16.5" customHeight="1">
      <c r="B296" s="37"/>
      <c r="C296" s="210" t="s">
        <v>463</v>
      </c>
      <c r="D296" s="210" t="s">
        <v>167</v>
      </c>
      <c r="E296" s="211" t="s">
        <v>464</v>
      </c>
      <c r="F296" s="212" t="s">
        <v>465</v>
      </c>
      <c r="G296" s="213" t="s">
        <v>324</v>
      </c>
      <c r="H296" s="214">
        <v>12</v>
      </c>
      <c r="I296" s="215"/>
      <c r="J296" s="216">
        <f>ROUND(I296*H296,2)</f>
        <v>0</v>
      </c>
      <c r="K296" s="212" t="s">
        <v>171</v>
      </c>
      <c r="L296" s="42"/>
      <c r="M296" s="217" t="s">
        <v>19</v>
      </c>
      <c r="N296" s="218" t="s">
        <v>48</v>
      </c>
      <c r="O296" s="82"/>
      <c r="P296" s="219">
        <f>O296*H296</f>
        <v>0</v>
      </c>
      <c r="Q296" s="219">
        <v>0</v>
      </c>
      <c r="R296" s="219">
        <f>Q296*H296</f>
        <v>0</v>
      </c>
      <c r="S296" s="219">
        <v>0.03065</v>
      </c>
      <c r="T296" s="220">
        <f>S296*H296</f>
        <v>0.36780000000000002</v>
      </c>
      <c r="AR296" s="221" t="s">
        <v>172</v>
      </c>
      <c r="AT296" s="221" t="s">
        <v>167</v>
      </c>
      <c r="AU296" s="221" t="s">
        <v>87</v>
      </c>
      <c r="AY296" s="16" t="s">
        <v>165</v>
      </c>
      <c r="BE296" s="222">
        <f>IF(N296="základní",J296,0)</f>
        <v>0</v>
      </c>
      <c r="BF296" s="222">
        <f>IF(N296="snížená",J296,0)</f>
        <v>0</v>
      </c>
      <c r="BG296" s="222">
        <f>IF(N296="zákl. přenesená",J296,0)</f>
        <v>0</v>
      </c>
      <c r="BH296" s="222">
        <f>IF(N296="sníž. přenesená",J296,0)</f>
        <v>0</v>
      </c>
      <c r="BI296" s="222">
        <f>IF(N296="nulová",J296,0)</f>
        <v>0</v>
      </c>
      <c r="BJ296" s="16" t="s">
        <v>85</v>
      </c>
      <c r="BK296" s="222">
        <f>ROUND(I296*H296,2)</f>
        <v>0</v>
      </c>
      <c r="BL296" s="16" t="s">
        <v>172</v>
      </c>
      <c r="BM296" s="221" t="s">
        <v>466</v>
      </c>
    </row>
    <row r="297" s="13" customFormat="1">
      <c r="B297" s="236"/>
      <c r="C297" s="237"/>
      <c r="D297" s="223" t="s">
        <v>176</v>
      </c>
      <c r="E297" s="238" t="s">
        <v>19</v>
      </c>
      <c r="F297" s="239" t="s">
        <v>467</v>
      </c>
      <c r="G297" s="237"/>
      <c r="H297" s="240">
        <v>12</v>
      </c>
      <c r="I297" s="241"/>
      <c r="J297" s="237"/>
      <c r="K297" s="237"/>
      <c r="L297" s="242"/>
      <c r="M297" s="243"/>
      <c r="N297" s="244"/>
      <c r="O297" s="244"/>
      <c r="P297" s="244"/>
      <c r="Q297" s="244"/>
      <c r="R297" s="244"/>
      <c r="S297" s="244"/>
      <c r="T297" s="245"/>
      <c r="AT297" s="246" t="s">
        <v>176</v>
      </c>
      <c r="AU297" s="246" t="s">
        <v>87</v>
      </c>
      <c r="AV297" s="13" t="s">
        <v>87</v>
      </c>
      <c r="AW297" s="13" t="s">
        <v>36</v>
      </c>
      <c r="AX297" s="13" t="s">
        <v>77</v>
      </c>
      <c r="AY297" s="246" t="s">
        <v>165</v>
      </c>
    </row>
    <row r="298" s="1" customFormat="1" ht="16.5" customHeight="1">
      <c r="B298" s="37"/>
      <c r="C298" s="210" t="s">
        <v>468</v>
      </c>
      <c r="D298" s="210" t="s">
        <v>167</v>
      </c>
      <c r="E298" s="211" t="s">
        <v>469</v>
      </c>
      <c r="F298" s="212" t="s">
        <v>470</v>
      </c>
      <c r="G298" s="213" t="s">
        <v>377</v>
      </c>
      <c r="H298" s="214">
        <v>4</v>
      </c>
      <c r="I298" s="215"/>
      <c r="J298" s="216">
        <f>ROUND(I298*H298,2)</f>
        <v>0</v>
      </c>
      <c r="K298" s="212" t="s">
        <v>171</v>
      </c>
      <c r="L298" s="42"/>
      <c r="M298" s="217" t="s">
        <v>19</v>
      </c>
      <c r="N298" s="218" t="s">
        <v>48</v>
      </c>
      <c r="O298" s="82"/>
      <c r="P298" s="219">
        <f>O298*H298</f>
        <v>0</v>
      </c>
      <c r="Q298" s="219">
        <v>0</v>
      </c>
      <c r="R298" s="219">
        <f>Q298*H298</f>
        <v>0</v>
      </c>
      <c r="S298" s="219">
        <v>0.029610000000000001</v>
      </c>
      <c r="T298" s="220">
        <f>S298*H298</f>
        <v>0.11844</v>
      </c>
      <c r="AR298" s="221" t="s">
        <v>172</v>
      </c>
      <c r="AT298" s="221" t="s">
        <v>167</v>
      </c>
      <c r="AU298" s="221" t="s">
        <v>87</v>
      </c>
      <c r="AY298" s="16" t="s">
        <v>165</v>
      </c>
      <c r="BE298" s="222">
        <f>IF(N298="základní",J298,0)</f>
        <v>0</v>
      </c>
      <c r="BF298" s="222">
        <f>IF(N298="snížená",J298,0)</f>
        <v>0</v>
      </c>
      <c r="BG298" s="222">
        <f>IF(N298="zákl. přenesená",J298,0)</f>
        <v>0</v>
      </c>
      <c r="BH298" s="222">
        <f>IF(N298="sníž. přenesená",J298,0)</f>
        <v>0</v>
      </c>
      <c r="BI298" s="222">
        <f>IF(N298="nulová",J298,0)</f>
        <v>0</v>
      </c>
      <c r="BJ298" s="16" t="s">
        <v>85</v>
      </c>
      <c r="BK298" s="222">
        <f>ROUND(I298*H298,2)</f>
        <v>0</v>
      </c>
      <c r="BL298" s="16" t="s">
        <v>172</v>
      </c>
      <c r="BM298" s="221" t="s">
        <v>471</v>
      </c>
    </row>
    <row r="299" s="1" customFormat="1" ht="16.5" customHeight="1">
      <c r="B299" s="37"/>
      <c r="C299" s="210" t="s">
        <v>472</v>
      </c>
      <c r="D299" s="210" t="s">
        <v>167</v>
      </c>
      <c r="E299" s="211" t="s">
        <v>473</v>
      </c>
      <c r="F299" s="212" t="s">
        <v>474</v>
      </c>
      <c r="G299" s="213" t="s">
        <v>324</v>
      </c>
      <c r="H299" s="214">
        <v>50</v>
      </c>
      <c r="I299" s="215"/>
      <c r="J299" s="216">
        <f>ROUND(I299*H299,2)</f>
        <v>0</v>
      </c>
      <c r="K299" s="212" t="s">
        <v>171</v>
      </c>
      <c r="L299" s="42"/>
      <c r="M299" s="217" t="s">
        <v>19</v>
      </c>
      <c r="N299" s="218" t="s">
        <v>48</v>
      </c>
      <c r="O299" s="82"/>
      <c r="P299" s="219">
        <f>O299*H299</f>
        <v>0</v>
      </c>
      <c r="Q299" s="219">
        <v>0</v>
      </c>
      <c r="R299" s="219">
        <f>Q299*H299</f>
        <v>0</v>
      </c>
      <c r="S299" s="219">
        <v>0.0067000000000000002</v>
      </c>
      <c r="T299" s="220">
        <f>S299*H299</f>
        <v>0.33500000000000002</v>
      </c>
      <c r="AR299" s="221" t="s">
        <v>172</v>
      </c>
      <c r="AT299" s="221" t="s">
        <v>167</v>
      </c>
      <c r="AU299" s="221" t="s">
        <v>87</v>
      </c>
      <c r="AY299" s="16" t="s">
        <v>165</v>
      </c>
      <c r="BE299" s="222">
        <f>IF(N299="základní",J299,0)</f>
        <v>0</v>
      </c>
      <c r="BF299" s="222">
        <f>IF(N299="snížená",J299,0)</f>
        <v>0</v>
      </c>
      <c r="BG299" s="222">
        <f>IF(N299="zákl. přenesená",J299,0)</f>
        <v>0</v>
      </c>
      <c r="BH299" s="222">
        <f>IF(N299="sníž. přenesená",J299,0)</f>
        <v>0</v>
      </c>
      <c r="BI299" s="222">
        <f>IF(N299="nulová",J299,0)</f>
        <v>0</v>
      </c>
      <c r="BJ299" s="16" t="s">
        <v>85</v>
      </c>
      <c r="BK299" s="222">
        <f>ROUND(I299*H299,2)</f>
        <v>0</v>
      </c>
      <c r="BL299" s="16" t="s">
        <v>172</v>
      </c>
      <c r="BM299" s="221" t="s">
        <v>475</v>
      </c>
    </row>
    <row r="300" s="1" customFormat="1" ht="16.5" customHeight="1">
      <c r="B300" s="37"/>
      <c r="C300" s="210" t="s">
        <v>476</v>
      </c>
      <c r="D300" s="210" t="s">
        <v>167</v>
      </c>
      <c r="E300" s="211" t="s">
        <v>477</v>
      </c>
      <c r="F300" s="212" t="s">
        <v>478</v>
      </c>
      <c r="G300" s="213" t="s">
        <v>479</v>
      </c>
      <c r="H300" s="214">
        <v>4</v>
      </c>
      <c r="I300" s="215"/>
      <c r="J300" s="216">
        <f>ROUND(I300*H300,2)</f>
        <v>0</v>
      </c>
      <c r="K300" s="212" t="s">
        <v>171</v>
      </c>
      <c r="L300" s="42"/>
      <c r="M300" s="217" t="s">
        <v>19</v>
      </c>
      <c r="N300" s="218" t="s">
        <v>48</v>
      </c>
      <c r="O300" s="82"/>
      <c r="P300" s="219">
        <f>O300*H300</f>
        <v>0</v>
      </c>
      <c r="Q300" s="219">
        <v>0</v>
      </c>
      <c r="R300" s="219">
        <f>Q300*H300</f>
        <v>0</v>
      </c>
      <c r="S300" s="219">
        <v>0.01933</v>
      </c>
      <c r="T300" s="220">
        <f>S300*H300</f>
        <v>0.07732</v>
      </c>
      <c r="AR300" s="221" t="s">
        <v>172</v>
      </c>
      <c r="AT300" s="221" t="s">
        <v>167</v>
      </c>
      <c r="AU300" s="221" t="s">
        <v>87</v>
      </c>
      <c r="AY300" s="16" t="s">
        <v>165</v>
      </c>
      <c r="BE300" s="222">
        <f>IF(N300="základní",J300,0)</f>
        <v>0</v>
      </c>
      <c r="BF300" s="222">
        <f>IF(N300="snížená",J300,0)</f>
        <v>0</v>
      </c>
      <c r="BG300" s="222">
        <f>IF(N300="zákl. přenesená",J300,0)</f>
        <v>0</v>
      </c>
      <c r="BH300" s="222">
        <f>IF(N300="sníž. přenesená",J300,0)</f>
        <v>0</v>
      </c>
      <c r="BI300" s="222">
        <f>IF(N300="nulová",J300,0)</f>
        <v>0</v>
      </c>
      <c r="BJ300" s="16" t="s">
        <v>85</v>
      </c>
      <c r="BK300" s="222">
        <f>ROUND(I300*H300,2)</f>
        <v>0</v>
      </c>
      <c r="BL300" s="16" t="s">
        <v>172</v>
      </c>
      <c r="BM300" s="221" t="s">
        <v>480</v>
      </c>
    </row>
    <row r="301" s="1" customFormat="1" ht="16.5" customHeight="1">
      <c r="B301" s="37"/>
      <c r="C301" s="210" t="s">
        <v>481</v>
      </c>
      <c r="D301" s="210" t="s">
        <v>167</v>
      </c>
      <c r="E301" s="211" t="s">
        <v>482</v>
      </c>
      <c r="F301" s="212" t="s">
        <v>483</v>
      </c>
      <c r="G301" s="213" t="s">
        <v>479</v>
      </c>
      <c r="H301" s="214">
        <v>17</v>
      </c>
      <c r="I301" s="215"/>
      <c r="J301" s="216">
        <f>ROUND(I301*H301,2)</f>
        <v>0</v>
      </c>
      <c r="K301" s="212" t="s">
        <v>171</v>
      </c>
      <c r="L301" s="42"/>
      <c r="M301" s="217" t="s">
        <v>19</v>
      </c>
      <c r="N301" s="218" t="s">
        <v>48</v>
      </c>
      <c r="O301" s="82"/>
      <c r="P301" s="219">
        <f>O301*H301</f>
        <v>0</v>
      </c>
      <c r="Q301" s="219">
        <v>0</v>
      </c>
      <c r="R301" s="219">
        <f>Q301*H301</f>
        <v>0</v>
      </c>
      <c r="S301" s="219">
        <v>0.019460000000000002</v>
      </c>
      <c r="T301" s="220">
        <f>S301*H301</f>
        <v>0.33082</v>
      </c>
      <c r="AR301" s="221" t="s">
        <v>172</v>
      </c>
      <c r="AT301" s="221" t="s">
        <v>167</v>
      </c>
      <c r="AU301" s="221" t="s">
        <v>87</v>
      </c>
      <c r="AY301" s="16" t="s">
        <v>165</v>
      </c>
      <c r="BE301" s="222">
        <f>IF(N301="základní",J301,0)</f>
        <v>0</v>
      </c>
      <c r="BF301" s="222">
        <f>IF(N301="snížená",J301,0)</f>
        <v>0</v>
      </c>
      <c r="BG301" s="222">
        <f>IF(N301="zákl. přenesená",J301,0)</f>
        <v>0</v>
      </c>
      <c r="BH301" s="222">
        <f>IF(N301="sníž. přenesená",J301,0)</f>
        <v>0</v>
      </c>
      <c r="BI301" s="222">
        <f>IF(N301="nulová",J301,0)</f>
        <v>0</v>
      </c>
      <c r="BJ301" s="16" t="s">
        <v>85</v>
      </c>
      <c r="BK301" s="222">
        <f>ROUND(I301*H301,2)</f>
        <v>0</v>
      </c>
      <c r="BL301" s="16" t="s">
        <v>172</v>
      </c>
      <c r="BM301" s="221" t="s">
        <v>484</v>
      </c>
    </row>
    <row r="302" s="13" customFormat="1">
      <c r="B302" s="236"/>
      <c r="C302" s="237"/>
      <c r="D302" s="223" t="s">
        <v>176</v>
      </c>
      <c r="E302" s="238" t="s">
        <v>19</v>
      </c>
      <c r="F302" s="239" t="s">
        <v>485</v>
      </c>
      <c r="G302" s="237"/>
      <c r="H302" s="240">
        <v>17</v>
      </c>
      <c r="I302" s="241"/>
      <c r="J302" s="237"/>
      <c r="K302" s="237"/>
      <c r="L302" s="242"/>
      <c r="M302" s="243"/>
      <c r="N302" s="244"/>
      <c r="O302" s="244"/>
      <c r="P302" s="244"/>
      <c r="Q302" s="244"/>
      <c r="R302" s="244"/>
      <c r="S302" s="244"/>
      <c r="T302" s="245"/>
      <c r="AT302" s="246" t="s">
        <v>176</v>
      </c>
      <c r="AU302" s="246" t="s">
        <v>87</v>
      </c>
      <c r="AV302" s="13" t="s">
        <v>87</v>
      </c>
      <c r="AW302" s="13" t="s">
        <v>36</v>
      </c>
      <c r="AX302" s="13" t="s">
        <v>77</v>
      </c>
      <c r="AY302" s="246" t="s">
        <v>165</v>
      </c>
    </row>
    <row r="303" s="1" customFormat="1" ht="16.5" customHeight="1">
      <c r="B303" s="37"/>
      <c r="C303" s="210" t="s">
        <v>486</v>
      </c>
      <c r="D303" s="210" t="s">
        <v>167</v>
      </c>
      <c r="E303" s="211" t="s">
        <v>487</v>
      </c>
      <c r="F303" s="212" t="s">
        <v>488</v>
      </c>
      <c r="G303" s="213" t="s">
        <v>377</v>
      </c>
      <c r="H303" s="214">
        <v>29</v>
      </c>
      <c r="I303" s="215"/>
      <c r="J303" s="216">
        <f>ROUND(I303*H303,2)</f>
        <v>0</v>
      </c>
      <c r="K303" s="212" t="s">
        <v>171</v>
      </c>
      <c r="L303" s="42"/>
      <c r="M303" s="217" t="s">
        <v>19</v>
      </c>
      <c r="N303" s="218" t="s">
        <v>48</v>
      </c>
      <c r="O303" s="82"/>
      <c r="P303" s="219">
        <f>O303*H303</f>
        <v>0</v>
      </c>
      <c r="Q303" s="219">
        <v>0</v>
      </c>
      <c r="R303" s="219">
        <f>Q303*H303</f>
        <v>0</v>
      </c>
      <c r="S303" s="219">
        <v>0.00048999999999999998</v>
      </c>
      <c r="T303" s="220">
        <f>S303*H303</f>
        <v>0.01421</v>
      </c>
      <c r="AR303" s="221" t="s">
        <v>172</v>
      </c>
      <c r="AT303" s="221" t="s">
        <v>167</v>
      </c>
      <c r="AU303" s="221" t="s">
        <v>87</v>
      </c>
      <c r="AY303" s="16" t="s">
        <v>165</v>
      </c>
      <c r="BE303" s="222">
        <f>IF(N303="základní",J303,0)</f>
        <v>0</v>
      </c>
      <c r="BF303" s="222">
        <f>IF(N303="snížená",J303,0)</f>
        <v>0</v>
      </c>
      <c r="BG303" s="222">
        <f>IF(N303="zákl. přenesená",J303,0)</f>
        <v>0</v>
      </c>
      <c r="BH303" s="222">
        <f>IF(N303="sníž. přenesená",J303,0)</f>
        <v>0</v>
      </c>
      <c r="BI303" s="222">
        <f>IF(N303="nulová",J303,0)</f>
        <v>0</v>
      </c>
      <c r="BJ303" s="16" t="s">
        <v>85</v>
      </c>
      <c r="BK303" s="222">
        <f>ROUND(I303*H303,2)</f>
        <v>0</v>
      </c>
      <c r="BL303" s="16" t="s">
        <v>172</v>
      </c>
      <c r="BM303" s="221" t="s">
        <v>489</v>
      </c>
    </row>
    <row r="304" s="1" customFormat="1" ht="16.5" customHeight="1">
      <c r="B304" s="37"/>
      <c r="C304" s="210" t="s">
        <v>490</v>
      </c>
      <c r="D304" s="210" t="s">
        <v>167</v>
      </c>
      <c r="E304" s="211" t="s">
        <v>491</v>
      </c>
      <c r="F304" s="212" t="s">
        <v>492</v>
      </c>
      <c r="G304" s="213" t="s">
        <v>479</v>
      </c>
      <c r="H304" s="214">
        <v>17</v>
      </c>
      <c r="I304" s="215"/>
      <c r="J304" s="216">
        <f>ROUND(I304*H304,2)</f>
        <v>0</v>
      </c>
      <c r="K304" s="212" t="s">
        <v>171</v>
      </c>
      <c r="L304" s="42"/>
      <c r="M304" s="217" t="s">
        <v>19</v>
      </c>
      <c r="N304" s="218" t="s">
        <v>48</v>
      </c>
      <c r="O304" s="82"/>
      <c r="P304" s="219">
        <f>O304*H304</f>
        <v>0</v>
      </c>
      <c r="Q304" s="219">
        <v>0</v>
      </c>
      <c r="R304" s="219">
        <f>Q304*H304</f>
        <v>0</v>
      </c>
      <c r="S304" s="219">
        <v>0.00156</v>
      </c>
      <c r="T304" s="220">
        <f>S304*H304</f>
        <v>0.026519999999999998</v>
      </c>
      <c r="AR304" s="221" t="s">
        <v>172</v>
      </c>
      <c r="AT304" s="221" t="s">
        <v>167</v>
      </c>
      <c r="AU304" s="221" t="s">
        <v>87</v>
      </c>
      <c r="AY304" s="16" t="s">
        <v>165</v>
      </c>
      <c r="BE304" s="222">
        <f>IF(N304="základní",J304,0)</f>
        <v>0</v>
      </c>
      <c r="BF304" s="222">
        <f>IF(N304="snížená",J304,0)</f>
        <v>0</v>
      </c>
      <c r="BG304" s="222">
        <f>IF(N304="zákl. přenesená",J304,0)</f>
        <v>0</v>
      </c>
      <c r="BH304" s="222">
        <f>IF(N304="sníž. přenesená",J304,0)</f>
        <v>0</v>
      </c>
      <c r="BI304" s="222">
        <f>IF(N304="nulová",J304,0)</f>
        <v>0</v>
      </c>
      <c r="BJ304" s="16" t="s">
        <v>85</v>
      </c>
      <c r="BK304" s="222">
        <f>ROUND(I304*H304,2)</f>
        <v>0</v>
      </c>
      <c r="BL304" s="16" t="s">
        <v>172</v>
      </c>
      <c r="BM304" s="221" t="s">
        <v>493</v>
      </c>
    </row>
    <row r="305" s="1" customFormat="1" ht="16.5" customHeight="1">
      <c r="B305" s="37"/>
      <c r="C305" s="210" t="s">
        <v>494</v>
      </c>
      <c r="D305" s="210" t="s">
        <v>167</v>
      </c>
      <c r="E305" s="211" t="s">
        <v>495</v>
      </c>
      <c r="F305" s="212" t="s">
        <v>496</v>
      </c>
      <c r="G305" s="213" t="s">
        <v>377</v>
      </c>
      <c r="H305" s="214">
        <v>12</v>
      </c>
      <c r="I305" s="215"/>
      <c r="J305" s="216">
        <f>ROUND(I305*H305,2)</f>
        <v>0</v>
      </c>
      <c r="K305" s="212" t="s">
        <v>171</v>
      </c>
      <c r="L305" s="42"/>
      <c r="M305" s="217" t="s">
        <v>19</v>
      </c>
      <c r="N305" s="218" t="s">
        <v>48</v>
      </c>
      <c r="O305" s="82"/>
      <c r="P305" s="219">
        <f>O305*H305</f>
        <v>0</v>
      </c>
      <c r="Q305" s="219">
        <v>0</v>
      </c>
      <c r="R305" s="219">
        <f>Q305*H305</f>
        <v>0</v>
      </c>
      <c r="S305" s="219">
        <v>0.0022499999999999998</v>
      </c>
      <c r="T305" s="220">
        <f>S305*H305</f>
        <v>0.026999999999999996</v>
      </c>
      <c r="AR305" s="221" t="s">
        <v>172</v>
      </c>
      <c r="AT305" s="221" t="s">
        <v>167</v>
      </c>
      <c r="AU305" s="221" t="s">
        <v>87</v>
      </c>
      <c r="AY305" s="16" t="s">
        <v>165</v>
      </c>
      <c r="BE305" s="222">
        <f>IF(N305="základní",J305,0)</f>
        <v>0</v>
      </c>
      <c r="BF305" s="222">
        <f>IF(N305="snížená",J305,0)</f>
        <v>0</v>
      </c>
      <c r="BG305" s="222">
        <f>IF(N305="zákl. přenesená",J305,0)</f>
        <v>0</v>
      </c>
      <c r="BH305" s="222">
        <f>IF(N305="sníž. přenesená",J305,0)</f>
        <v>0</v>
      </c>
      <c r="BI305" s="222">
        <f>IF(N305="nulová",J305,0)</f>
        <v>0</v>
      </c>
      <c r="BJ305" s="16" t="s">
        <v>85</v>
      </c>
      <c r="BK305" s="222">
        <f>ROUND(I305*H305,2)</f>
        <v>0</v>
      </c>
      <c r="BL305" s="16" t="s">
        <v>172</v>
      </c>
      <c r="BM305" s="221" t="s">
        <v>497</v>
      </c>
    </row>
    <row r="306" s="1" customFormat="1" ht="16.5" customHeight="1">
      <c r="B306" s="37"/>
      <c r="C306" s="210" t="s">
        <v>498</v>
      </c>
      <c r="D306" s="210" t="s">
        <v>167</v>
      </c>
      <c r="E306" s="211" t="s">
        <v>499</v>
      </c>
      <c r="F306" s="212" t="s">
        <v>500</v>
      </c>
      <c r="G306" s="213" t="s">
        <v>377</v>
      </c>
      <c r="H306" s="214">
        <v>29</v>
      </c>
      <c r="I306" s="215"/>
      <c r="J306" s="216">
        <f>ROUND(I306*H306,2)</f>
        <v>0</v>
      </c>
      <c r="K306" s="212" t="s">
        <v>171</v>
      </c>
      <c r="L306" s="42"/>
      <c r="M306" s="217" t="s">
        <v>19</v>
      </c>
      <c r="N306" s="218" t="s">
        <v>48</v>
      </c>
      <c r="O306" s="82"/>
      <c r="P306" s="219">
        <f>O306*H306</f>
        <v>0</v>
      </c>
      <c r="Q306" s="219">
        <v>0</v>
      </c>
      <c r="R306" s="219">
        <f>Q306*H306</f>
        <v>0</v>
      </c>
      <c r="S306" s="219">
        <v>0.00085999999999999998</v>
      </c>
      <c r="T306" s="220">
        <f>S306*H306</f>
        <v>0.02494</v>
      </c>
      <c r="AR306" s="221" t="s">
        <v>172</v>
      </c>
      <c r="AT306" s="221" t="s">
        <v>167</v>
      </c>
      <c r="AU306" s="221" t="s">
        <v>87</v>
      </c>
      <c r="AY306" s="16" t="s">
        <v>165</v>
      </c>
      <c r="BE306" s="222">
        <f>IF(N306="základní",J306,0)</f>
        <v>0</v>
      </c>
      <c r="BF306" s="222">
        <f>IF(N306="snížená",J306,0)</f>
        <v>0</v>
      </c>
      <c r="BG306" s="222">
        <f>IF(N306="zákl. přenesená",J306,0)</f>
        <v>0</v>
      </c>
      <c r="BH306" s="222">
        <f>IF(N306="sníž. přenesená",J306,0)</f>
        <v>0</v>
      </c>
      <c r="BI306" s="222">
        <f>IF(N306="nulová",J306,0)</f>
        <v>0</v>
      </c>
      <c r="BJ306" s="16" t="s">
        <v>85</v>
      </c>
      <c r="BK306" s="222">
        <f>ROUND(I306*H306,2)</f>
        <v>0</v>
      </c>
      <c r="BL306" s="16" t="s">
        <v>172</v>
      </c>
      <c r="BM306" s="221" t="s">
        <v>501</v>
      </c>
    </row>
    <row r="307" s="1" customFormat="1" ht="16.5" customHeight="1">
      <c r="B307" s="37"/>
      <c r="C307" s="210" t="s">
        <v>502</v>
      </c>
      <c r="D307" s="210" t="s">
        <v>167</v>
      </c>
      <c r="E307" s="211" t="s">
        <v>503</v>
      </c>
      <c r="F307" s="212" t="s">
        <v>504</v>
      </c>
      <c r="G307" s="213" t="s">
        <v>377</v>
      </c>
      <c r="H307" s="214">
        <v>29</v>
      </c>
      <c r="I307" s="215"/>
      <c r="J307" s="216">
        <f>ROUND(I307*H307,2)</f>
        <v>0</v>
      </c>
      <c r="K307" s="212" t="s">
        <v>171</v>
      </c>
      <c r="L307" s="42"/>
      <c r="M307" s="217" t="s">
        <v>19</v>
      </c>
      <c r="N307" s="218" t="s">
        <v>48</v>
      </c>
      <c r="O307" s="82"/>
      <c r="P307" s="219">
        <f>O307*H307</f>
        <v>0</v>
      </c>
      <c r="Q307" s="219">
        <v>0</v>
      </c>
      <c r="R307" s="219">
        <f>Q307*H307</f>
        <v>0</v>
      </c>
      <c r="S307" s="219">
        <v>0.00084999999999999995</v>
      </c>
      <c r="T307" s="220">
        <f>S307*H307</f>
        <v>0.024649999999999998</v>
      </c>
      <c r="AR307" s="221" t="s">
        <v>172</v>
      </c>
      <c r="AT307" s="221" t="s">
        <v>167</v>
      </c>
      <c r="AU307" s="221" t="s">
        <v>87</v>
      </c>
      <c r="AY307" s="16" t="s">
        <v>165</v>
      </c>
      <c r="BE307" s="222">
        <f>IF(N307="základní",J307,0)</f>
        <v>0</v>
      </c>
      <c r="BF307" s="222">
        <f>IF(N307="snížená",J307,0)</f>
        <v>0</v>
      </c>
      <c r="BG307" s="222">
        <f>IF(N307="zákl. přenesená",J307,0)</f>
        <v>0</v>
      </c>
      <c r="BH307" s="222">
        <f>IF(N307="sníž. přenesená",J307,0)</f>
        <v>0</v>
      </c>
      <c r="BI307" s="222">
        <f>IF(N307="nulová",J307,0)</f>
        <v>0</v>
      </c>
      <c r="BJ307" s="16" t="s">
        <v>85</v>
      </c>
      <c r="BK307" s="222">
        <f>ROUND(I307*H307,2)</f>
        <v>0</v>
      </c>
      <c r="BL307" s="16" t="s">
        <v>172</v>
      </c>
      <c r="BM307" s="221" t="s">
        <v>505</v>
      </c>
    </row>
    <row r="308" s="1" customFormat="1" ht="16.5" customHeight="1">
      <c r="B308" s="37"/>
      <c r="C308" s="210" t="s">
        <v>506</v>
      </c>
      <c r="D308" s="210" t="s">
        <v>167</v>
      </c>
      <c r="E308" s="211" t="s">
        <v>507</v>
      </c>
      <c r="F308" s="212" t="s">
        <v>508</v>
      </c>
      <c r="G308" s="213" t="s">
        <v>238</v>
      </c>
      <c r="H308" s="214">
        <v>4.6130000000000004</v>
      </c>
      <c r="I308" s="215"/>
      <c r="J308" s="216">
        <f>ROUND(I308*H308,2)</f>
        <v>0</v>
      </c>
      <c r="K308" s="212" t="s">
        <v>171</v>
      </c>
      <c r="L308" s="42"/>
      <c r="M308" s="217" t="s">
        <v>19</v>
      </c>
      <c r="N308" s="218" t="s">
        <v>48</v>
      </c>
      <c r="O308" s="82"/>
      <c r="P308" s="219">
        <f>O308*H308</f>
        <v>0</v>
      </c>
      <c r="Q308" s="219">
        <v>0</v>
      </c>
      <c r="R308" s="219">
        <f>Q308*H308</f>
        <v>0</v>
      </c>
      <c r="S308" s="219">
        <v>0.02</v>
      </c>
      <c r="T308" s="220">
        <f>S308*H308</f>
        <v>0.092260000000000009</v>
      </c>
      <c r="AR308" s="221" t="s">
        <v>172</v>
      </c>
      <c r="AT308" s="221" t="s">
        <v>167</v>
      </c>
      <c r="AU308" s="221" t="s">
        <v>87</v>
      </c>
      <c r="AY308" s="16" t="s">
        <v>165</v>
      </c>
      <c r="BE308" s="222">
        <f>IF(N308="základní",J308,0)</f>
        <v>0</v>
      </c>
      <c r="BF308" s="222">
        <f>IF(N308="snížená",J308,0)</f>
        <v>0</v>
      </c>
      <c r="BG308" s="222">
        <f>IF(N308="zákl. přenesená",J308,0)</f>
        <v>0</v>
      </c>
      <c r="BH308" s="222">
        <f>IF(N308="sníž. přenesená",J308,0)</f>
        <v>0</v>
      </c>
      <c r="BI308" s="222">
        <f>IF(N308="nulová",J308,0)</f>
        <v>0</v>
      </c>
      <c r="BJ308" s="16" t="s">
        <v>85</v>
      </c>
      <c r="BK308" s="222">
        <f>ROUND(I308*H308,2)</f>
        <v>0</v>
      </c>
      <c r="BL308" s="16" t="s">
        <v>172</v>
      </c>
      <c r="BM308" s="221" t="s">
        <v>509</v>
      </c>
    </row>
    <row r="309" s="13" customFormat="1">
      <c r="B309" s="236"/>
      <c r="C309" s="237"/>
      <c r="D309" s="223" t="s">
        <v>176</v>
      </c>
      <c r="E309" s="238" t="s">
        <v>19</v>
      </c>
      <c r="F309" s="239" t="s">
        <v>510</v>
      </c>
      <c r="G309" s="237"/>
      <c r="H309" s="240">
        <v>4.6130000000000004</v>
      </c>
      <c r="I309" s="241"/>
      <c r="J309" s="237"/>
      <c r="K309" s="237"/>
      <c r="L309" s="242"/>
      <c r="M309" s="243"/>
      <c r="N309" s="244"/>
      <c r="O309" s="244"/>
      <c r="P309" s="244"/>
      <c r="Q309" s="244"/>
      <c r="R309" s="244"/>
      <c r="S309" s="244"/>
      <c r="T309" s="245"/>
      <c r="AT309" s="246" t="s">
        <v>176</v>
      </c>
      <c r="AU309" s="246" t="s">
        <v>87</v>
      </c>
      <c r="AV309" s="13" t="s">
        <v>87</v>
      </c>
      <c r="AW309" s="13" t="s">
        <v>36</v>
      </c>
      <c r="AX309" s="13" t="s">
        <v>77</v>
      </c>
      <c r="AY309" s="246" t="s">
        <v>165</v>
      </c>
    </row>
    <row r="310" s="1" customFormat="1" ht="16.5" customHeight="1">
      <c r="B310" s="37"/>
      <c r="C310" s="210" t="s">
        <v>511</v>
      </c>
      <c r="D310" s="210" t="s">
        <v>167</v>
      </c>
      <c r="E310" s="211" t="s">
        <v>512</v>
      </c>
      <c r="F310" s="212" t="s">
        <v>513</v>
      </c>
      <c r="G310" s="213" t="s">
        <v>377</v>
      </c>
      <c r="H310" s="214">
        <v>4</v>
      </c>
      <c r="I310" s="215"/>
      <c r="J310" s="216">
        <f>ROUND(I310*H310,2)</f>
        <v>0</v>
      </c>
      <c r="K310" s="212" t="s">
        <v>171</v>
      </c>
      <c r="L310" s="42"/>
      <c r="M310" s="217" t="s">
        <v>19</v>
      </c>
      <c r="N310" s="218" t="s">
        <v>48</v>
      </c>
      <c r="O310" s="82"/>
      <c r="P310" s="219">
        <f>O310*H310</f>
        <v>0</v>
      </c>
      <c r="Q310" s="219">
        <v>0</v>
      </c>
      <c r="R310" s="219">
        <f>Q310*H310</f>
        <v>0</v>
      </c>
      <c r="S310" s="219">
        <v>0.00040000000000000002</v>
      </c>
      <c r="T310" s="220">
        <f>S310*H310</f>
        <v>0.0016000000000000001</v>
      </c>
      <c r="AR310" s="221" t="s">
        <v>172</v>
      </c>
      <c r="AT310" s="221" t="s">
        <v>167</v>
      </c>
      <c r="AU310" s="221" t="s">
        <v>87</v>
      </c>
      <c r="AY310" s="16" t="s">
        <v>165</v>
      </c>
      <c r="BE310" s="222">
        <f>IF(N310="základní",J310,0)</f>
        <v>0</v>
      </c>
      <c r="BF310" s="222">
        <f>IF(N310="snížená",J310,0)</f>
        <v>0</v>
      </c>
      <c r="BG310" s="222">
        <f>IF(N310="zákl. přenesená",J310,0)</f>
        <v>0</v>
      </c>
      <c r="BH310" s="222">
        <f>IF(N310="sníž. přenesená",J310,0)</f>
        <v>0</v>
      </c>
      <c r="BI310" s="222">
        <f>IF(N310="nulová",J310,0)</f>
        <v>0</v>
      </c>
      <c r="BJ310" s="16" t="s">
        <v>85</v>
      </c>
      <c r="BK310" s="222">
        <f>ROUND(I310*H310,2)</f>
        <v>0</v>
      </c>
      <c r="BL310" s="16" t="s">
        <v>172</v>
      </c>
      <c r="BM310" s="221" t="s">
        <v>514</v>
      </c>
    </row>
    <row r="311" s="1" customFormat="1" ht="16.5" customHeight="1">
      <c r="B311" s="37"/>
      <c r="C311" s="210" t="s">
        <v>515</v>
      </c>
      <c r="D311" s="210" t="s">
        <v>167</v>
      </c>
      <c r="E311" s="211" t="s">
        <v>516</v>
      </c>
      <c r="F311" s="212" t="s">
        <v>517</v>
      </c>
      <c r="G311" s="213" t="s">
        <v>324</v>
      </c>
      <c r="H311" s="214">
        <v>211.88999999999999</v>
      </c>
      <c r="I311" s="215"/>
      <c r="J311" s="216">
        <f>ROUND(I311*H311,2)</f>
        <v>0</v>
      </c>
      <c r="K311" s="212" t="s">
        <v>171</v>
      </c>
      <c r="L311" s="42"/>
      <c r="M311" s="217" t="s">
        <v>19</v>
      </c>
      <c r="N311" s="218" t="s">
        <v>48</v>
      </c>
      <c r="O311" s="82"/>
      <c r="P311" s="219">
        <f>O311*H311</f>
        <v>0</v>
      </c>
      <c r="Q311" s="219">
        <v>0</v>
      </c>
      <c r="R311" s="219">
        <f>Q311*H311</f>
        <v>0</v>
      </c>
      <c r="S311" s="219">
        <v>0.01174</v>
      </c>
      <c r="T311" s="220">
        <f>S311*H311</f>
        <v>2.4875886</v>
      </c>
      <c r="AR311" s="221" t="s">
        <v>172</v>
      </c>
      <c r="AT311" s="221" t="s">
        <v>167</v>
      </c>
      <c r="AU311" s="221" t="s">
        <v>87</v>
      </c>
      <c r="AY311" s="16" t="s">
        <v>165</v>
      </c>
      <c r="BE311" s="222">
        <f>IF(N311="základní",J311,0)</f>
        <v>0</v>
      </c>
      <c r="BF311" s="222">
        <f>IF(N311="snížená",J311,0)</f>
        <v>0</v>
      </c>
      <c r="BG311" s="222">
        <f>IF(N311="zákl. přenesená",J311,0)</f>
        <v>0</v>
      </c>
      <c r="BH311" s="222">
        <f>IF(N311="sníž. přenesená",J311,0)</f>
        <v>0</v>
      </c>
      <c r="BI311" s="222">
        <f>IF(N311="nulová",J311,0)</f>
        <v>0</v>
      </c>
      <c r="BJ311" s="16" t="s">
        <v>85</v>
      </c>
      <c r="BK311" s="222">
        <f>ROUND(I311*H311,2)</f>
        <v>0</v>
      </c>
      <c r="BL311" s="16" t="s">
        <v>172</v>
      </c>
      <c r="BM311" s="221" t="s">
        <v>518</v>
      </c>
    </row>
    <row r="312" s="13" customFormat="1">
      <c r="B312" s="236"/>
      <c r="C312" s="237"/>
      <c r="D312" s="223" t="s">
        <v>176</v>
      </c>
      <c r="E312" s="238" t="s">
        <v>19</v>
      </c>
      <c r="F312" s="239" t="s">
        <v>519</v>
      </c>
      <c r="G312" s="237"/>
      <c r="H312" s="240">
        <v>14.550000000000001</v>
      </c>
      <c r="I312" s="241"/>
      <c r="J312" s="237"/>
      <c r="K312" s="237"/>
      <c r="L312" s="242"/>
      <c r="M312" s="243"/>
      <c r="N312" s="244"/>
      <c r="O312" s="244"/>
      <c r="P312" s="244"/>
      <c r="Q312" s="244"/>
      <c r="R312" s="244"/>
      <c r="S312" s="244"/>
      <c r="T312" s="245"/>
      <c r="AT312" s="246" t="s">
        <v>176</v>
      </c>
      <c r="AU312" s="246" t="s">
        <v>87</v>
      </c>
      <c r="AV312" s="13" t="s">
        <v>87</v>
      </c>
      <c r="AW312" s="13" t="s">
        <v>36</v>
      </c>
      <c r="AX312" s="13" t="s">
        <v>77</v>
      </c>
      <c r="AY312" s="246" t="s">
        <v>165</v>
      </c>
    </row>
    <row r="313" s="13" customFormat="1">
      <c r="B313" s="236"/>
      <c r="C313" s="237"/>
      <c r="D313" s="223" t="s">
        <v>176</v>
      </c>
      <c r="E313" s="238" t="s">
        <v>19</v>
      </c>
      <c r="F313" s="239" t="s">
        <v>520</v>
      </c>
      <c r="G313" s="237"/>
      <c r="H313" s="240">
        <v>23.719999999999999</v>
      </c>
      <c r="I313" s="241"/>
      <c r="J313" s="237"/>
      <c r="K313" s="237"/>
      <c r="L313" s="242"/>
      <c r="M313" s="243"/>
      <c r="N313" s="244"/>
      <c r="O313" s="244"/>
      <c r="P313" s="244"/>
      <c r="Q313" s="244"/>
      <c r="R313" s="244"/>
      <c r="S313" s="244"/>
      <c r="T313" s="245"/>
      <c r="AT313" s="246" t="s">
        <v>176</v>
      </c>
      <c r="AU313" s="246" t="s">
        <v>87</v>
      </c>
      <c r="AV313" s="13" t="s">
        <v>87</v>
      </c>
      <c r="AW313" s="13" t="s">
        <v>36</v>
      </c>
      <c r="AX313" s="13" t="s">
        <v>77</v>
      </c>
      <c r="AY313" s="246" t="s">
        <v>165</v>
      </c>
    </row>
    <row r="314" s="13" customFormat="1">
      <c r="B314" s="236"/>
      <c r="C314" s="237"/>
      <c r="D314" s="223" t="s">
        <v>176</v>
      </c>
      <c r="E314" s="238" t="s">
        <v>19</v>
      </c>
      <c r="F314" s="239" t="s">
        <v>521</v>
      </c>
      <c r="G314" s="237"/>
      <c r="H314" s="240">
        <v>14.42</v>
      </c>
      <c r="I314" s="241"/>
      <c r="J314" s="237"/>
      <c r="K314" s="237"/>
      <c r="L314" s="242"/>
      <c r="M314" s="243"/>
      <c r="N314" s="244"/>
      <c r="O314" s="244"/>
      <c r="P314" s="244"/>
      <c r="Q314" s="244"/>
      <c r="R314" s="244"/>
      <c r="S314" s="244"/>
      <c r="T314" s="245"/>
      <c r="AT314" s="246" t="s">
        <v>176</v>
      </c>
      <c r="AU314" s="246" t="s">
        <v>87</v>
      </c>
      <c r="AV314" s="13" t="s">
        <v>87</v>
      </c>
      <c r="AW314" s="13" t="s">
        <v>36</v>
      </c>
      <c r="AX314" s="13" t="s">
        <v>77</v>
      </c>
      <c r="AY314" s="246" t="s">
        <v>165</v>
      </c>
    </row>
    <row r="315" s="13" customFormat="1">
      <c r="B315" s="236"/>
      <c r="C315" s="237"/>
      <c r="D315" s="223" t="s">
        <v>176</v>
      </c>
      <c r="E315" s="238" t="s">
        <v>19</v>
      </c>
      <c r="F315" s="239" t="s">
        <v>522</v>
      </c>
      <c r="G315" s="237"/>
      <c r="H315" s="240">
        <v>13.140000000000001</v>
      </c>
      <c r="I315" s="241"/>
      <c r="J315" s="237"/>
      <c r="K315" s="237"/>
      <c r="L315" s="242"/>
      <c r="M315" s="243"/>
      <c r="N315" s="244"/>
      <c r="O315" s="244"/>
      <c r="P315" s="244"/>
      <c r="Q315" s="244"/>
      <c r="R315" s="244"/>
      <c r="S315" s="244"/>
      <c r="T315" s="245"/>
      <c r="AT315" s="246" t="s">
        <v>176</v>
      </c>
      <c r="AU315" s="246" t="s">
        <v>87</v>
      </c>
      <c r="AV315" s="13" t="s">
        <v>87</v>
      </c>
      <c r="AW315" s="13" t="s">
        <v>36</v>
      </c>
      <c r="AX315" s="13" t="s">
        <v>77</v>
      </c>
      <c r="AY315" s="246" t="s">
        <v>165</v>
      </c>
    </row>
    <row r="316" s="13" customFormat="1">
      <c r="B316" s="236"/>
      <c r="C316" s="237"/>
      <c r="D316" s="223" t="s">
        <v>176</v>
      </c>
      <c r="E316" s="238" t="s">
        <v>19</v>
      </c>
      <c r="F316" s="239" t="s">
        <v>523</v>
      </c>
      <c r="G316" s="237"/>
      <c r="H316" s="240">
        <v>13.859999999999999</v>
      </c>
      <c r="I316" s="241"/>
      <c r="J316" s="237"/>
      <c r="K316" s="237"/>
      <c r="L316" s="242"/>
      <c r="M316" s="243"/>
      <c r="N316" s="244"/>
      <c r="O316" s="244"/>
      <c r="P316" s="244"/>
      <c r="Q316" s="244"/>
      <c r="R316" s="244"/>
      <c r="S316" s="244"/>
      <c r="T316" s="245"/>
      <c r="AT316" s="246" t="s">
        <v>176</v>
      </c>
      <c r="AU316" s="246" t="s">
        <v>87</v>
      </c>
      <c r="AV316" s="13" t="s">
        <v>87</v>
      </c>
      <c r="AW316" s="13" t="s">
        <v>36</v>
      </c>
      <c r="AX316" s="13" t="s">
        <v>77</v>
      </c>
      <c r="AY316" s="246" t="s">
        <v>165</v>
      </c>
    </row>
    <row r="317" s="13" customFormat="1">
      <c r="B317" s="236"/>
      <c r="C317" s="237"/>
      <c r="D317" s="223" t="s">
        <v>176</v>
      </c>
      <c r="E317" s="238" t="s">
        <v>19</v>
      </c>
      <c r="F317" s="239" t="s">
        <v>524</v>
      </c>
      <c r="G317" s="237"/>
      <c r="H317" s="240">
        <v>13.84</v>
      </c>
      <c r="I317" s="241"/>
      <c r="J317" s="237"/>
      <c r="K317" s="237"/>
      <c r="L317" s="242"/>
      <c r="M317" s="243"/>
      <c r="N317" s="244"/>
      <c r="O317" s="244"/>
      <c r="P317" s="244"/>
      <c r="Q317" s="244"/>
      <c r="R317" s="244"/>
      <c r="S317" s="244"/>
      <c r="T317" s="245"/>
      <c r="AT317" s="246" t="s">
        <v>176</v>
      </c>
      <c r="AU317" s="246" t="s">
        <v>87</v>
      </c>
      <c r="AV317" s="13" t="s">
        <v>87</v>
      </c>
      <c r="AW317" s="13" t="s">
        <v>36</v>
      </c>
      <c r="AX317" s="13" t="s">
        <v>77</v>
      </c>
      <c r="AY317" s="246" t="s">
        <v>165</v>
      </c>
    </row>
    <row r="318" s="13" customFormat="1">
      <c r="B318" s="236"/>
      <c r="C318" s="237"/>
      <c r="D318" s="223" t="s">
        <v>176</v>
      </c>
      <c r="E318" s="238" t="s">
        <v>19</v>
      </c>
      <c r="F318" s="239" t="s">
        <v>525</v>
      </c>
      <c r="G318" s="237"/>
      <c r="H318" s="240">
        <v>12.300000000000001</v>
      </c>
      <c r="I318" s="241"/>
      <c r="J318" s="237"/>
      <c r="K318" s="237"/>
      <c r="L318" s="242"/>
      <c r="M318" s="243"/>
      <c r="N318" s="244"/>
      <c r="O318" s="244"/>
      <c r="P318" s="244"/>
      <c r="Q318" s="244"/>
      <c r="R318" s="244"/>
      <c r="S318" s="244"/>
      <c r="T318" s="245"/>
      <c r="AT318" s="246" t="s">
        <v>176</v>
      </c>
      <c r="AU318" s="246" t="s">
        <v>87</v>
      </c>
      <c r="AV318" s="13" t="s">
        <v>87</v>
      </c>
      <c r="AW318" s="13" t="s">
        <v>36</v>
      </c>
      <c r="AX318" s="13" t="s">
        <v>77</v>
      </c>
      <c r="AY318" s="246" t="s">
        <v>165</v>
      </c>
    </row>
    <row r="319" s="13" customFormat="1">
      <c r="B319" s="236"/>
      <c r="C319" s="237"/>
      <c r="D319" s="223" t="s">
        <v>176</v>
      </c>
      <c r="E319" s="238" t="s">
        <v>19</v>
      </c>
      <c r="F319" s="239" t="s">
        <v>526</v>
      </c>
      <c r="G319" s="237"/>
      <c r="H319" s="240">
        <v>13.9</v>
      </c>
      <c r="I319" s="241"/>
      <c r="J319" s="237"/>
      <c r="K319" s="237"/>
      <c r="L319" s="242"/>
      <c r="M319" s="243"/>
      <c r="N319" s="244"/>
      <c r="O319" s="244"/>
      <c r="P319" s="244"/>
      <c r="Q319" s="244"/>
      <c r="R319" s="244"/>
      <c r="S319" s="244"/>
      <c r="T319" s="245"/>
      <c r="AT319" s="246" t="s">
        <v>176</v>
      </c>
      <c r="AU319" s="246" t="s">
        <v>87</v>
      </c>
      <c r="AV319" s="13" t="s">
        <v>87</v>
      </c>
      <c r="AW319" s="13" t="s">
        <v>36</v>
      </c>
      <c r="AX319" s="13" t="s">
        <v>77</v>
      </c>
      <c r="AY319" s="246" t="s">
        <v>165</v>
      </c>
    </row>
    <row r="320" s="13" customFormat="1">
      <c r="B320" s="236"/>
      <c r="C320" s="237"/>
      <c r="D320" s="223" t="s">
        <v>176</v>
      </c>
      <c r="E320" s="238" t="s">
        <v>19</v>
      </c>
      <c r="F320" s="239" t="s">
        <v>527</v>
      </c>
      <c r="G320" s="237"/>
      <c r="H320" s="240">
        <v>13.15</v>
      </c>
      <c r="I320" s="241"/>
      <c r="J320" s="237"/>
      <c r="K320" s="237"/>
      <c r="L320" s="242"/>
      <c r="M320" s="243"/>
      <c r="N320" s="244"/>
      <c r="O320" s="244"/>
      <c r="P320" s="244"/>
      <c r="Q320" s="244"/>
      <c r="R320" s="244"/>
      <c r="S320" s="244"/>
      <c r="T320" s="245"/>
      <c r="AT320" s="246" t="s">
        <v>176</v>
      </c>
      <c r="AU320" s="246" t="s">
        <v>87</v>
      </c>
      <c r="AV320" s="13" t="s">
        <v>87</v>
      </c>
      <c r="AW320" s="13" t="s">
        <v>36</v>
      </c>
      <c r="AX320" s="13" t="s">
        <v>77</v>
      </c>
      <c r="AY320" s="246" t="s">
        <v>165</v>
      </c>
    </row>
    <row r="321" s="13" customFormat="1">
      <c r="B321" s="236"/>
      <c r="C321" s="237"/>
      <c r="D321" s="223" t="s">
        <v>176</v>
      </c>
      <c r="E321" s="238" t="s">
        <v>19</v>
      </c>
      <c r="F321" s="239" t="s">
        <v>528</v>
      </c>
      <c r="G321" s="237"/>
      <c r="H321" s="240">
        <v>25.32</v>
      </c>
      <c r="I321" s="241"/>
      <c r="J321" s="237"/>
      <c r="K321" s="237"/>
      <c r="L321" s="242"/>
      <c r="M321" s="243"/>
      <c r="N321" s="244"/>
      <c r="O321" s="244"/>
      <c r="P321" s="244"/>
      <c r="Q321" s="244"/>
      <c r="R321" s="244"/>
      <c r="S321" s="244"/>
      <c r="T321" s="245"/>
      <c r="AT321" s="246" t="s">
        <v>176</v>
      </c>
      <c r="AU321" s="246" t="s">
        <v>87</v>
      </c>
      <c r="AV321" s="13" t="s">
        <v>87</v>
      </c>
      <c r="AW321" s="13" t="s">
        <v>36</v>
      </c>
      <c r="AX321" s="13" t="s">
        <v>77</v>
      </c>
      <c r="AY321" s="246" t="s">
        <v>165</v>
      </c>
    </row>
    <row r="322" s="13" customFormat="1">
      <c r="B322" s="236"/>
      <c r="C322" s="237"/>
      <c r="D322" s="223" t="s">
        <v>176</v>
      </c>
      <c r="E322" s="238" t="s">
        <v>19</v>
      </c>
      <c r="F322" s="239" t="s">
        <v>529</v>
      </c>
      <c r="G322" s="237"/>
      <c r="H322" s="240">
        <v>19.52</v>
      </c>
      <c r="I322" s="241"/>
      <c r="J322" s="237"/>
      <c r="K322" s="237"/>
      <c r="L322" s="242"/>
      <c r="M322" s="243"/>
      <c r="N322" s="244"/>
      <c r="O322" s="244"/>
      <c r="P322" s="244"/>
      <c r="Q322" s="244"/>
      <c r="R322" s="244"/>
      <c r="S322" s="244"/>
      <c r="T322" s="245"/>
      <c r="AT322" s="246" t="s">
        <v>176</v>
      </c>
      <c r="AU322" s="246" t="s">
        <v>87</v>
      </c>
      <c r="AV322" s="13" t="s">
        <v>87</v>
      </c>
      <c r="AW322" s="13" t="s">
        <v>36</v>
      </c>
      <c r="AX322" s="13" t="s">
        <v>77</v>
      </c>
      <c r="AY322" s="246" t="s">
        <v>165</v>
      </c>
    </row>
    <row r="323" s="13" customFormat="1">
      <c r="B323" s="236"/>
      <c r="C323" s="237"/>
      <c r="D323" s="223" t="s">
        <v>176</v>
      </c>
      <c r="E323" s="238" t="s">
        <v>19</v>
      </c>
      <c r="F323" s="239" t="s">
        <v>530</v>
      </c>
      <c r="G323" s="237"/>
      <c r="H323" s="240">
        <v>19.969999999999999</v>
      </c>
      <c r="I323" s="241"/>
      <c r="J323" s="237"/>
      <c r="K323" s="237"/>
      <c r="L323" s="242"/>
      <c r="M323" s="243"/>
      <c r="N323" s="244"/>
      <c r="O323" s="244"/>
      <c r="P323" s="244"/>
      <c r="Q323" s="244"/>
      <c r="R323" s="244"/>
      <c r="S323" s="244"/>
      <c r="T323" s="245"/>
      <c r="AT323" s="246" t="s">
        <v>176</v>
      </c>
      <c r="AU323" s="246" t="s">
        <v>87</v>
      </c>
      <c r="AV323" s="13" t="s">
        <v>87</v>
      </c>
      <c r="AW323" s="13" t="s">
        <v>36</v>
      </c>
      <c r="AX323" s="13" t="s">
        <v>77</v>
      </c>
      <c r="AY323" s="246" t="s">
        <v>165</v>
      </c>
    </row>
    <row r="324" s="13" customFormat="1">
      <c r="B324" s="236"/>
      <c r="C324" s="237"/>
      <c r="D324" s="223" t="s">
        <v>176</v>
      </c>
      <c r="E324" s="238" t="s">
        <v>19</v>
      </c>
      <c r="F324" s="239" t="s">
        <v>531</v>
      </c>
      <c r="G324" s="237"/>
      <c r="H324" s="240">
        <v>14.199999999999999</v>
      </c>
      <c r="I324" s="241"/>
      <c r="J324" s="237"/>
      <c r="K324" s="237"/>
      <c r="L324" s="242"/>
      <c r="M324" s="243"/>
      <c r="N324" s="244"/>
      <c r="O324" s="244"/>
      <c r="P324" s="244"/>
      <c r="Q324" s="244"/>
      <c r="R324" s="244"/>
      <c r="S324" s="244"/>
      <c r="T324" s="245"/>
      <c r="AT324" s="246" t="s">
        <v>176</v>
      </c>
      <c r="AU324" s="246" t="s">
        <v>87</v>
      </c>
      <c r="AV324" s="13" t="s">
        <v>87</v>
      </c>
      <c r="AW324" s="13" t="s">
        <v>36</v>
      </c>
      <c r="AX324" s="13" t="s">
        <v>77</v>
      </c>
      <c r="AY324" s="246" t="s">
        <v>165</v>
      </c>
    </row>
    <row r="325" s="1" customFormat="1" ht="16.5" customHeight="1">
      <c r="B325" s="37"/>
      <c r="C325" s="210" t="s">
        <v>532</v>
      </c>
      <c r="D325" s="210" t="s">
        <v>167</v>
      </c>
      <c r="E325" s="211" t="s">
        <v>533</v>
      </c>
      <c r="F325" s="212" t="s">
        <v>534</v>
      </c>
      <c r="G325" s="213" t="s">
        <v>238</v>
      </c>
      <c r="H325" s="214">
        <v>405.61000000000001</v>
      </c>
      <c r="I325" s="215"/>
      <c r="J325" s="216">
        <f>ROUND(I325*H325,2)</f>
        <v>0</v>
      </c>
      <c r="K325" s="212" t="s">
        <v>171</v>
      </c>
      <c r="L325" s="42"/>
      <c r="M325" s="217" t="s">
        <v>19</v>
      </c>
      <c r="N325" s="218" t="s">
        <v>48</v>
      </c>
      <c r="O325" s="82"/>
      <c r="P325" s="219">
        <f>O325*H325</f>
        <v>0</v>
      </c>
      <c r="Q325" s="219">
        <v>0</v>
      </c>
      <c r="R325" s="219">
        <f>Q325*H325</f>
        <v>0</v>
      </c>
      <c r="S325" s="219">
        <v>0.083169999999999994</v>
      </c>
      <c r="T325" s="220">
        <f>S325*H325</f>
        <v>33.734583700000002</v>
      </c>
      <c r="AR325" s="221" t="s">
        <v>172</v>
      </c>
      <c r="AT325" s="221" t="s">
        <v>167</v>
      </c>
      <c r="AU325" s="221" t="s">
        <v>87</v>
      </c>
      <c r="AY325" s="16" t="s">
        <v>165</v>
      </c>
      <c r="BE325" s="222">
        <f>IF(N325="základní",J325,0)</f>
        <v>0</v>
      </c>
      <c r="BF325" s="222">
        <f>IF(N325="snížená",J325,0)</f>
        <v>0</v>
      </c>
      <c r="BG325" s="222">
        <f>IF(N325="zákl. přenesená",J325,0)</f>
        <v>0</v>
      </c>
      <c r="BH325" s="222">
        <f>IF(N325="sníž. přenesená",J325,0)</f>
        <v>0</v>
      </c>
      <c r="BI325" s="222">
        <f>IF(N325="nulová",J325,0)</f>
        <v>0</v>
      </c>
      <c r="BJ325" s="16" t="s">
        <v>85</v>
      </c>
      <c r="BK325" s="222">
        <f>ROUND(I325*H325,2)</f>
        <v>0</v>
      </c>
      <c r="BL325" s="16" t="s">
        <v>172</v>
      </c>
      <c r="BM325" s="221" t="s">
        <v>535</v>
      </c>
    </row>
    <row r="326" s="13" customFormat="1">
      <c r="B326" s="236"/>
      <c r="C326" s="237"/>
      <c r="D326" s="223" t="s">
        <v>176</v>
      </c>
      <c r="E326" s="238" t="s">
        <v>19</v>
      </c>
      <c r="F326" s="239" t="s">
        <v>536</v>
      </c>
      <c r="G326" s="237"/>
      <c r="H326" s="240">
        <v>131.60900000000001</v>
      </c>
      <c r="I326" s="241"/>
      <c r="J326" s="237"/>
      <c r="K326" s="237"/>
      <c r="L326" s="242"/>
      <c r="M326" s="243"/>
      <c r="N326" s="244"/>
      <c r="O326" s="244"/>
      <c r="P326" s="244"/>
      <c r="Q326" s="244"/>
      <c r="R326" s="244"/>
      <c r="S326" s="244"/>
      <c r="T326" s="245"/>
      <c r="AT326" s="246" t="s">
        <v>176</v>
      </c>
      <c r="AU326" s="246" t="s">
        <v>87</v>
      </c>
      <c r="AV326" s="13" t="s">
        <v>87</v>
      </c>
      <c r="AW326" s="13" t="s">
        <v>36</v>
      </c>
      <c r="AX326" s="13" t="s">
        <v>77</v>
      </c>
      <c r="AY326" s="246" t="s">
        <v>165</v>
      </c>
    </row>
    <row r="327" s="13" customFormat="1">
      <c r="B327" s="236"/>
      <c r="C327" s="237"/>
      <c r="D327" s="223" t="s">
        <v>176</v>
      </c>
      <c r="E327" s="238" t="s">
        <v>19</v>
      </c>
      <c r="F327" s="239" t="s">
        <v>537</v>
      </c>
      <c r="G327" s="237"/>
      <c r="H327" s="240">
        <v>147.25100000000001</v>
      </c>
      <c r="I327" s="241"/>
      <c r="J327" s="237"/>
      <c r="K327" s="237"/>
      <c r="L327" s="242"/>
      <c r="M327" s="243"/>
      <c r="N327" s="244"/>
      <c r="O327" s="244"/>
      <c r="P327" s="244"/>
      <c r="Q327" s="244"/>
      <c r="R327" s="244"/>
      <c r="S327" s="244"/>
      <c r="T327" s="245"/>
      <c r="AT327" s="246" t="s">
        <v>176</v>
      </c>
      <c r="AU327" s="246" t="s">
        <v>87</v>
      </c>
      <c r="AV327" s="13" t="s">
        <v>87</v>
      </c>
      <c r="AW327" s="13" t="s">
        <v>36</v>
      </c>
      <c r="AX327" s="13" t="s">
        <v>77</v>
      </c>
      <c r="AY327" s="246" t="s">
        <v>165</v>
      </c>
    </row>
    <row r="328" s="13" customFormat="1">
      <c r="B328" s="236"/>
      <c r="C328" s="237"/>
      <c r="D328" s="223" t="s">
        <v>176</v>
      </c>
      <c r="E328" s="238" t="s">
        <v>19</v>
      </c>
      <c r="F328" s="239" t="s">
        <v>538</v>
      </c>
      <c r="G328" s="237"/>
      <c r="H328" s="240">
        <v>126.75</v>
      </c>
      <c r="I328" s="241"/>
      <c r="J328" s="237"/>
      <c r="K328" s="237"/>
      <c r="L328" s="242"/>
      <c r="M328" s="243"/>
      <c r="N328" s="244"/>
      <c r="O328" s="244"/>
      <c r="P328" s="244"/>
      <c r="Q328" s="244"/>
      <c r="R328" s="244"/>
      <c r="S328" s="244"/>
      <c r="T328" s="245"/>
      <c r="AT328" s="246" t="s">
        <v>176</v>
      </c>
      <c r="AU328" s="246" t="s">
        <v>87</v>
      </c>
      <c r="AV328" s="13" t="s">
        <v>87</v>
      </c>
      <c r="AW328" s="13" t="s">
        <v>36</v>
      </c>
      <c r="AX328" s="13" t="s">
        <v>77</v>
      </c>
      <c r="AY328" s="246" t="s">
        <v>165</v>
      </c>
    </row>
    <row r="329" s="1" customFormat="1" ht="16.5" customHeight="1">
      <c r="B329" s="37"/>
      <c r="C329" s="210" t="s">
        <v>539</v>
      </c>
      <c r="D329" s="210" t="s">
        <v>167</v>
      </c>
      <c r="E329" s="211" t="s">
        <v>540</v>
      </c>
      <c r="F329" s="212" t="s">
        <v>541</v>
      </c>
      <c r="G329" s="213" t="s">
        <v>238</v>
      </c>
      <c r="H329" s="214">
        <v>113.983</v>
      </c>
      <c r="I329" s="215"/>
      <c r="J329" s="216">
        <f>ROUND(I329*H329,2)</f>
        <v>0</v>
      </c>
      <c r="K329" s="212" t="s">
        <v>171</v>
      </c>
      <c r="L329" s="42"/>
      <c r="M329" s="217" t="s">
        <v>19</v>
      </c>
      <c r="N329" s="218" t="s">
        <v>48</v>
      </c>
      <c r="O329" s="82"/>
      <c r="P329" s="219">
        <f>O329*H329</f>
        <v>0</v>
      </c>
      <c r="Q329" s="219">
        <v>0</v>
      </c>
      <c r="R329" s="219">
        <f>Q329*H329</f>
        <v>0</v>
      </c>
      <c r="S329" s="219">
        <v>0.027199999999999998</v>
      </c>
      <c r="T329" s="220">
        <f>S329*H329</f>
        <v>3.1003376</v>
      </c>
      <c r="AR329" s="221" t="s">
        <v>172</v>
      </c>
      <c r="AT329" s="221" t="s">
        <v>167</v>
      </c>
      <c r="AU329" s="221" t="s">
        <v>87</v>
      </c>
      <c r="AY329" s="16" t="s">
        <v>165</v>
      </c>
      <c r="BE329" s="222">
        <f>IF(N329="základní",J329,0)</f>
        <v>0</v>
      </c>
      <c r="BF329" s="222">
        <f>IF(N329="snížená",J329,0)</f>
        <v>0</v>
      </c>
      <c r="BG329" s="222">
        <f>IF(N329="zákl. přenesená",J329,0)</f>
        <v>0</v>
      </c>
      <c r="BH329" s="222">
        <f>IF(N329="sníž. přenesená",J329,0)</f>
        <v>0</v>
      </c>
      <c r="BI329" s="222">
        <f>IF(N329="nulová",J329,0)</f>
        <v>0</v>
      </c>
      <c r="BJ329" s="16" t="s">
        <v>85</v>
      </c>
      <c r="BK329" s="222">
        <f>ROUND(I329*H329,2)</f>
        <v>0</v>
      </c>
      <c r="BL329" s="16" t="s">
        <v>172</v>
      </c>
      <c r="BM329" s="221" t="s">
        <v>542</v>
      </c>
    </row>
    <row r="330" s="12" customFormat="1">
      <c r="B330" s="226"/>
      <c r="C330" s="227"/>
      <c r="D330" s="223" t="s">
        <v>176</v>
      </c>
      <c r="E330" s="228" t="s">
        <v>19</v>
      </c>
      <c r="F330" s="229" t="s">
        <v>543</v>
      </c>
      <c r="G330" s="227"/>
      <c r="H330" s="228" t="s">
        <v>19</v>
      </c>
      <c r="I330" s="230"/>
      <c r="J330" s="227"/>
      <c r="K330" s="227"/>
      <c r="L330" s="231"/>
      <c r="M330" s="232"/>
      <c r="N330" s="233"/>
      <c r="O330" s="233"/>
      <c r="P330" s="233"/>
      <c r="Q330" s="233"/>
      <c r="R330" s="233"/>
      <c r="S330" s="233"/>
      <c r="T330" s="234"/>
      <c r="AT330" s="235" t="s">
        <v>176</v>
      </c>
      <c r="AU330" s="235" t="s">
        <v>87</v>
      </c>
      <c r="AV330" s="12" t="s">
        <v>85</v>
      </c>
      <c r="AW330" s="12" t="s">
        <v>36</v>
      </c>
      <c r="AX330" s="12" t="s">
        <v>77</v>
      </c>
      <c r="AY330" s="235" t="s">
        <v>165</v>
      </c>
    </row>
    <row r="331" s="13" customFormat="1">
      <c r="B331" s="236"/>
      <c r="C331" s="237"/>
      <c r="D331" s="223" t="s">
        <v>176</v>
      </c>
      <c r="E331" s="238" t="s">
        <v>19</v>
      </c>
      <c r="F331" s="239" t="s">
        <v>544</v>
      </c>
      <c r="G331" s="237"/>
      <c r="H331" s="240">
        <v>4.0949999999999998</v>
      </c>
      <c r="I331" s="241"/>
      <c r="J331" s="237"/>
      <c r="K331" s="237"/>
      <c r="L331" s="242"/>
      <c r="M331" s="243"/>
      <c r="N331" s="244"/>
      <c r="O331" s="244"/>
      <c r="P331" s="244"/>
      <c r="Q331" s="244"/>
      <c r="R331" s="244"/>
      <c r="S331" s="244"/>
      <c r="T331" s="245"/>
      <c r="AT331" s="246" t="s">
        <v>176</v>
      </c>
      <c r="AU331" s="246" t="s">
        <v>87</v>
      </c>
      <c r="AV331" s="13" t="s">
        <v>87</v>
      </c>
      <c r="AW331" s="13" t="s">
        <v>36</v>
      </c>
      <c r="AX331" s="13" t="s">
        <v>77</v>
      </c>
      <c r="AY331" s="246" t="s">
        <v>165</v>
      </c>
    </row>
    <row r="332" s="12" customFormat="1">
      <c r="B332" s="226"/>
      <c r="C332" s="227"/>
      <c r="D332" s="223" t="s">
        <v>176</v>
      </c>
      <c r="E332" s="228" t="s">
        <v>19</v>
      </c>
      <c r="F332" s="229" t="s">
        <v>545</v>
      </c>
      <c r="G332" s="227"/>
      <c r="H332" s="228" t="s">
        <v>19</v>
      </c>
      <c r="I332" s="230"/>
      <c r="J332" s="227"/>
      <c r="K332" s="227"/>
      <c r="L332" s="231"/>
      <c r="M332" s="232"/>
      <c r="N332" s="233"/>
      <c r="O332" s="233"/>
      <c r="P332" s="233"/>
      <c r="Q332" s="233"/>
      <c r="R332" s="233"/>
      <c r="S332" s="233"/>
      <c r="T332" s="234"/>
      <c r="AT332" s="235" t="s">
        <v>176</v>
      </c>
      <c r="AU332" s="235" t="s">
        <v>87</v>
      </c>
      <c r="AV332" s="12" t="s">
        <v>85</v>
      </c>
      <c r="AW332" s="12" t="s">
        <v>36</v>
      </c>
      <c r="AX332" s="12" t="s">
        <v>77</v>
      </c>
      <c r="AY332" s="235" t="s">
        <v>165</v>
      </c>
    </row>
    <row r="333" s="13" customFormat="1">
      <c r="B333" s="236"/>
      <c r="C333" s="237"/>
      <c r="D333" s="223" t="s">
        <v>176</v>
      </c>
      <c r="E333" s="238" t="s">
        <v>19</v>
      </c>
      <c r="F333" s="239" t="s">
        <v>546</v>
      </c>
      <c r="G333" s="237"/>
      <c r="H333" s="240">
        <v>10.912000000000001</v>
      </c>
      <c r="I333" s="241"/>
      <c r="J333" s="237"/>
      <c r="K333" s="237"/>
      <c r="L333" s="242"/>
      <c r="M333" s="243"/>
      <c r="N333" s="244"/>
      <c r="O333" s="244"/>
      <c r="P333" s="244"/>
      <c r="Q333" s="244"/>
      <c r="R333" s="244"/>
      <c r="S333" s="244"/>
      <c r="T333" s="245"/>
      <c r="AT333" s="246" t="s">
        <v>176</v>
      </c>
      <c r="AU333" s="246" t="s">
        <v>87</v>
      </c>
      <c r="AV333" s="13" t="s">
        <v>87</v>
      </c>
      <c r="AW333" s="13" t="s">
        <v>36</v>
      </c>
      <c r="AX333" s="13" t="s">
        <v>77</v>
      </c>
      <c r="AY333" s="246" t="s">
        <v>165</v>
      </c>
    </row>
    <row r="334" s="13" customFormat="1">
      <c r="B334" s="236"/>
      <c r="C334" s="237"/>
      <c r="D334" s="223" t="s">
        <v>176</v>
      </c>
      <c r="E334" s="238" t="s">
        <v>19</v>
      </c>
      <c r="F334" s="239" t="s">
        <v>547</v>
      </c>
      <c r="G334" s="237"/>
      <c r="H334" s="240">
        <v>115.29600000000001</v>
      </c>
      <c r="I334" s="241"/>
      <c r="J334" s="237"/>
      <c r="K334" s="237"/>
      <c r="L334" s="242"/>
      <c r="M334" s="243"/>
      <c r="N334" s="244"/>
      <c r="O334" s="244"/>
      <c r="P334" s="244"/>
      <c r="Q334" s="244"/>
      <c r="R334" s="244"/>
      <c r="S334" s="244"/>
      <c r="T334" s="245"/>
      <c r="AT334" s="246" t="s">
        <v>176</v>
      </c>
      <c r="AU334" s="246" t="s">
        <v>87</v>
      </c>
      <c r="AV334" s="13" t="s">
        <v>87</v>
      </c>
      <c r="AW334" s="13" t="s">
        <v>36</v>
      </c>
      <c r="AX334" s="13" t="s">
        <v>77</v>
      </c>
      <c r="AY334" s="246" t="s">
        <v>165</v>
      </c>
    </row>
    <row r="335" s="13" customFormat="1">
      <c r="B335" s="236"/>
      <c r="C335" s="237"/>
      <c r="D335" s="223" t="s">
        <v>176</v>
      </c>
      <c r="E335" s="238" t="s">
        <v>19</v>
      </c>
      <c r="F335" s="239" t="s">
        <v>548</v>
      </c>
      <c r="G335" s="237"/>
      <c r="H335" s="240">
        <v>-24</v>
      </c>
      <c r="I335" s="241"/>
      <c r="J335" s="237"/>
      <c r="K335" s="237"/>
      <c r="L335" s="242"/>
      <c r="M335" s="243"/>
      <c r="N335" s="244"/>
      <c r="O335" s="244"/>
      <c r="P335" s="244"/>
      <c r="Q335" s="244"/>
      <c r="R335" s="244"/>
      <c r="S335" s="244"/>
      <c r="T335" s="245"/>
      <c r="AT335" s="246" t="s">
        <v>176</v>
      </c>
      <c r="AU335" s="246" t="s">
        <v>87</v>
      </c>
      <c r="AV335" s="13" t="s">
        <v>87</v>
      </c>
      <c r="AW335" s="13" t="s">
        <v>36</v>
      </c>
      <c r="AX335" s="13" t="s">
        <v>77</v>
      </c>
      <c r="AY335" s="246" t="s">
        <v>165</v>
      </c>
    </row>
    <row r="336" s="13" customFormat="1">
      <c r="B336" s="236"/>
      <c r="C336" s="237"/>
      <c r="D336" s="223" t="s">
        <v>176</v>
      </c>
      <c r="E336" s="238" t="s">
        <v>19</v>
      </c>
      <c r="F336" s="239" t="s">
        <v>549</v>
      </c>
      <c r="G336" s="237"/>
      <c r="H336" s="240">
        <v>7.6799999999999997</v>
      </c>
      <c r="I336" s="241"/>
      <c r="J336" s="237"/>
      <c r="K336" s="237"/>
      <c r="L336" s="242"/>
      <c r="M336" s="243"/>
      <c r="N336" s="244"/>
      <c r="O336" s="244"/>
      <c r="P336" s="244"/>
      <c r="Q336" s="244"/>
      <c r="R336" s="244"/>
      <c r="S336" s="244"/>
      <c r="T336" s="245"/>
      <c r="AT336" s="246" t="s">
        <v>176</v>
      </c>
      <c r="AU336" s="246" t="s">
        <v>87</v>
      </c>
      <c r="AV336" s="13" t="s">
        <v>87</v>
      </c>
      <c r="AW336" s="13" t="s">
        <v>36</v>
      </c>
      <c r="AX336" s="13" t="s">
        <v>77</v>
      </c>
      <c r="AY336" s="246" t="s">
        <v>165</v>
      </c>
    </row>
    <row r="337" s="1" customFormat="1" ht="24" customHeight="1">
      <c r="B337" s="37"/>
      <c r="C337" s="210" t="s">
        <v>550</v>
      </c>
      <c r="D337" s="210" t="s">
        <v>167</v>
      </c>
      <c r="E337" s="211" t="s">
        <v>551</v>
      </c>
      <c r="F337" s="212" t="s">
        <v>552</v>
      </c>
      <c r="G337" s="213" t="s">
        <v>238</v>
      </c>
      <c r="H337" s="214">
        <v>39.713999999999999</v>
      </c>
      <c r="I337" s="215"/>
      <c r="J337" s="216">
        <f>ROUND(I337*H337,2)</f>
        <v>0</v>
      </c>
      <c r="K337" s="212" t="s">
        <v>171</v>
      </c>
      <c r="L337" s="42"/>
      <c r="M337" s="217" t="s">
        <v>19</v>
      </c>
      <c r="N337" s="218" t="s">
        <v>48</v>
      </c>
      <c r="O337" s="82"/>
      <c r="P337" s="219">
        <f>O337*H337</f>
        <v>0</v>
      </c>
      <c r="Q337" s="219">
        <v>0</v>
      </c>
      <c r="R337" s="219">
        <f>Q337*H337</f>
        <v>0</v>
      </c>
      <c r="S337" s="219">
        <v>0.13100000000000001</v>
      </c>
      <c r="T337" s="220">
        <f>S337*H337</f>
        <v>5.202534</v>
      </c>
      <c r="AR337" s="221" t="s">
        <v>172</v>
      </c>
      <c r="AT337" s="221" t="s">
        <v>167</v>
      </c>
      <c r="AU337" s="221" t="s">
        <v>87</v>
      </c>
      <c r="AY337" s="16" t="s">
        <v>165</v>
      </c>
      <c r="BE337" s="222">
        <f>IF(N337="základní",J337,0)</f>
        <v>0</v>
      </c>
      <c r="BF337" s="222">
        <f>IF(N337="snížená",J337,0)</f>
        <v>0</v>
      </c>
      <c r="BG337" s="222">
        <f>IF(N337="zákl. přenesená",J337,0)</f>
        <v>0</v>
      </c>
      <c r="BH337" s="222">
        <f>IF(N337="sníž. přenesená",J337,0)</f>
        <v>0</v>
      </c>
      <c r="BI337" s="222">
        <f>IF(N337="nulová",J337,0)</f>
        <v>0</v>
      </c>
      <c r="BJ337" s="16" t="s">
        <v>85</v>
      </c>
      <c r="BK337" s="222">
        <f>ROUND(I337*H337,2)</f>
        <v>0</v>
      </c>
      <c r="BL337" s="16" t="s">
        <v>172</v>
      </c>
      <c r="BM337" s="221" t="s">
        <v>553</v>
      </c>
    </row>
    <row r="338" s="13" customFormat="1">
      <c r="B338" s="236"/>
      <c r="C338" s="237"/>
      <c r="D338" s="223" t="s">
        <v>176</v>
      </c>
      <c r="E338" s="238" t="s">
        <v>19</v>
      </c>
      <c r="F338" s="239" t="s">
        <v>554</v>
      </c>
      <c r="G338" s="237"/>
      <c r="H338" s="240">
        <v>54.113999999999997</v>
      </c>
      <c r="I338" s="241"/>
      <c r="J338" s="237"/>
      <c r="K338" s="237"/>
      <c r="L338" s="242"/>
      <c r="M338" s="243"/>
      <c r="N338" s="244"/>
      <c r="O338" s="244"/>
      <c r="P338" s="244"/>
      <c r="Q338" s="244"/>
      <c r="R338" s="244"/>
      <c r="S338" s="244"/>
      <c r="T338" s="245"/>
      <c r="AT338" s="246" t="s">
        <v>176</v>
      </c>
      <c r="AU338" s="246" t="s">
        <v>87</v>
      </c>
      <c r="AV338" s="13" t="s">
        <v>87</v>
      </c>
      <c r="AW338" s="13" t="s">
        <v>36</v>
      </c>
      <c r="AX338" s="13" t="s">
        <v>77</v>
      </c>
      <c r="AY338" s="246" t="s">
        <v>165</v>
      </c>
    </row>
    <row r="339" s="13" customFormat="1">
      <c r="B339" s="236"/>
      <c r="C339" s="237"/>
      <c r="D339" s="223" t="s">
        <v>176</v>
      </c>
      <c r="E339" s="238" t="s">
        <v>19</v>
      </c>
      <c r="F339" s="239" t="s">
        <v>555</v>
      </c>
      <c r="G339" s="237"/>
      <c r="H339" s="240">
        <v>-14.4</v>
      </c>
      <c r="I339" s="241"/>
      <c r="J339" s="237"/>
      <c r="K339" s="237"/>
      <c r="L339" s="242"/>
      <c r="M339" s="243"/>
      <c r="N339" s="244"/>
      <c r="O339" s="244"/>
      <c r="P339" s="244"/>
      <c r="Q339" s="244"/>
      <c r="R339" s="244"/>
      <c r="S339" s="244"/>
      <c r="T339" s="245"/>
      <c r="AT339" s="246" t="s">
        <v>176</v>
      </c>
      <c r="AU339" s="246" t="s">
        <v>87</v>
      </c>
      <c r="AV339" s="13" t="s">
        <v>87</v>
      </c>
      <c r="AW339" s="13" t="s">
        <v>36</v>
      </c>
      <c r="AX339" s="13" t="s">
        <v>77</v>
      </c>
      <c r="AY339" s="246" t="s">
        <v>165</v>
      </c>
    </row>
    <row r="340" s="1" customFormat="1" ht="24" customHeight="1">
      <c r="B340" s="37"/>
      <c r="C340" s="210" t="s">
        <v>241</v>
      </c>
      <c r="D340" s="210" t="s">
        <v>167</v>
      </c>
      <c r="E340" s="211" t="s">
        <v>556</v>
      </c>
      <c r="F340" s="212" t="s">
        <v>557</v>
      </c>
      <c r="G340" s="213" t="s">
        <v>238</v>
      </c>
      <c r="H340" s="214">
        <v>2.75</v>
      </c>
      <c r="I340" s="215"/>
      <c r="J340" s="216">
        <f>ROUND(I340*H340,2)</f>
        <v>0</v>
      </c>
      <c r="K340" s="212" t="s">
        <v>171</v>
      </c>
      <c r="L340" s="42"/>
      <c r="M340" s="217" t="s">
        <v>19</v>
      </c>
      <c r="N340" s="218" t="s">
        <v>48</v>
      </c>
      <c r="O340" s="82"/>
      <c r="P340" s="219">
        <f>O340*H340</f>
        <v>0</v>
      </c>
      <c r="Q340" s="219">
        <v>0</v>
      </c>
      <c r="R340" s="219">
        <f>Q340*H340</f>
        <v>0</v>
      </c>
      <c r="S340" s="219">
        <v>0.26100000000000001</v>
      </c>
      <c r="T340" s="220">
        <f>S340*H340</f>
        <v>0.71775</v>
      </c>
      <c r="AR340" s="221" t="s">
        <v>172</v>
      </c>
      <c r="AT340" s="221" t="s">
        <v>167</v>
      </c>
      <c r="AU340" s="221" t="s">
        <v>87</v>
      </c>
      <c r="AY340" s="16" t="s">
        <v>165</v>
      </c>
      <c r="BE340" s="222">
        <f>IF(N340="základní",J340,0)</f>
        <v>0</v>
      </c>
      <c r="BF340" s="222">
        <f>IF(N340="snížená",J340,0)</f>
        <v>0</v>
      </c>
      <c r="BG340" s="222">
        <f>IF(N340="zákl. přenesená",J340,0)</f>
        <v>0</v>
      </c>
      <c r="BH340" s="222">
        <f>IF(N340="sníž. přenesená",J340,0)</f>
        <v>0</v>
      </c>
      <c r="BI340" s="222">
        <f>IF(N340="nulová",J340,0)</f>
        <v>0</v>
      </c>
      <c r="BJ340" s="16" t="s">
        <v>85</v>
      </c>
      <c r="BK340" s="222">
        <f>ROUND(I340*H340,2)</f>
        <v>0</v>
      </c>
      <c r="BL340" s="16" t="s">
        <v>172</v>
      </c>
      <c r="BM340" s="221" t="s">
        <v>558</v>
      </c>
    </row>
    <row r="341" s="13" customFormat="1">
      <c r="B341" s="236"/>
      <c r="C341" s="237"/>
      <c r="D341" s="223" t="s">
        <v>176</v>
      </c>
      <c r="E341" s="238" t="s">
        <v>19</v>
      </c>
      <c r="F341" s="239" t="s">
        <v>559</v>
      </c>
      <c r="G341" s="237"/>
      <c r="H341" s="240">
        <v>2.75</v>
      </c>
      <c r="I341" s="241"/>
      <c r="J341" s="237"/>
      <c r="K341" s="237"/>
      <c r="L341" s="242"/>
      <c r="M341" s="243"/>
      <c r="N341" s="244"/>
      <c r="O341" s="244"/>
      <c r="P341" s="244"/>
      <c r="Q341" s="244"/>
      <c r="R341" s="244"/>
      <c r="S341" s="244"/>
      <c r="T341" s="245"/>
      <c r="AT341" s="246" t="s">
        <v>176</v>
      </c>
      <c r="AU341" s="246" t="s">
        <v>87</v>
      </c>
      <c r="AV341" s="13" t="s">
        <v>87</v>
      </c>
      <c r="AW341" s="13" t="s">
        <v>36</v>
      </c>
      <c r="AX341" s="13" t="s">
        <v>77</v>
      </c>
      <c r="AY341" s="246" t="s">
        <v>165</v>
      </c>
    </row>
    <row r="342" s="1" customFormat="1" ht="16.5" customHeight="1">
      <c r="B342" s="37"/>
      <c r="C342" s="210" t="s">
        <v>560</v>
      </c>
      <c r="D342" s="210" t="s">
        <v>167</v>
      </c>
      <c r="E342" s="211" t="s">
        <v>561</v>
      </c>
      <c r="F342" s="212" t="s">
        <v>562</v>
      </c>
      <c r="G342" s="213" t="s">
        <v>170</v>
      </c>
      <c r="H342" s="214">
        <v>18.251999999999999</v>
      </c>
      <c r="I342" s="215"/>
      <c r="J342" s="216">
        <f>ROUND(I342*H342,2)</f>
        <v>0</v>
      </c>
      <c r="K342" s="212" t="s">
        <v>171</v>
      </c>
      <c r="L342" s="42"/>
      <c r="M342" s="217" t="s">
        <v>19</v>
      </c>
      <c r="N342" s="218" t="s">
        <v>48</v>
      </c>
      <c r="O342" s="82"/>
      <c r="P342" s="219">
        <f>O342*H342</f>
        <v>0</v>
      </c>
      <c r="Q342" s="219">
        <v>0</v>
      </c>
      <c r="R342" s="219">
        <f>Q342*H342</f>
        <v>0</v>
      </c>
      <c r="S342" s="219">
        <v>2.2000000000000002</v>
      </c>
      <c r="T342" s="220">
        <f>S342*H342</f>
        <v>40.154400000000003</v>
      </c>
      <c r="AR342" s="221" t="s">
        <v>172</v>
      </c>
      <c r="AT342" s="221" t="s">
        <v>167</v>
      </c>
      <c r="AU342" s="221" t="s">
        <v>87</v>
      </c>
      <c r="AY342" s="16" t="s">
        <v>165</v>
      </c>
      <c r="BE342" s="222">
        <f>IF(N342="základní",J342,0)</f>
        <v>0</v>
      </c>
      <c r="BF342" s="222">
        <f>IF(N342="snížená",J342,0)</f>
        <v>0</v>
      </c>
      <c r="BG342" s="222">
        <f>IF(N342="zákl. přenesená",J342,0)</f>
        <v>0</v>
      </c>
      <c r="BH342" s="222">
        <f>IF(N342="sníž. přenesená",J342,0)</f>
        <v>0</v>
      </c>
      <c r="BI342" s="222">
        <f>IF(N342="nulová",J342,0)</f>
        <v>0</v>
      </c>
      <c r="BJ342" s="16" t="s">
        <v>85</v>
      </c>
      <c r="BK342" s="222">
        <f>ROUND(I342*H342,2)</f>
        <v>0</v>
      </c>
      <c r="BL342" s="16" t="s">
        <v>172</v>
      </c>
      <c r="BM342" s="221" t="s">
        <v>563</v>
      </c>
    </row>
    <row r="343" s="13" customFormat="1">
      <c r="B343" s="236"/>
      <c r="C343" s="237"/>
      <c r="D343" s="223" t="s">
        <v>176</v>
      </c>
      <c r="E343" s="238" t="s">
        <v>19</v>
      </c>
      <c r="F343" s="239" t="s">
        <v>564</v>
      </c>
      <c r="G343" s="237"/>
      <c r="H343" s="240">
        <v>18.251999999999999</v>
      </c>
      <c r="I343" s="241"/>
      <c r="J343" s="237"/>
      <c r="K343" s="237"/>
      <c r="L343" s="242"/>
      <c r="M343" s="243"/>
      <c r="N343" s="244"/>
      <c r="O343" s="244"/>
      <c r="P343" s="244"/>
      <c r="Q343" s="244"/>
      <c r="R343" s="244"/>
      <c r="S343" s="244"/>
      <c r="T343" s="245"/>
      <c r="AT343" s="246" t="s">
        <v>176</v>
      </c>
      <c r="AU343" s="246" t="s">
        <v>87</v>
      </c>
      <c r="AV343" s="13" t="s">
        <v>87</v>
      </c>
      <c r="AW343" s="13" t="s">
        <v>36</v>
      </c>
      <c r="AX343" s="13" t="s">
        <v>77</v>
      </c>
      <c r="AY343" s="246" t="s">
        <v>165</v>
      </c>
    </row>
    <row r="344" s="1" customFormat="1" ht="16.5" customHeight="1">
      <c r="B344" s="37"/>
      <c r="C344" s="210" t="s">
        <v>334</v>
      </c>
      <c r="D344" s="210" t="s">
        <v>167</v>
      </c>
      <c r="E344" s="211" t="s">
        <v>565</v>
      </c>
      <c r="F344" s="212" t="s">
        <v>566</v>
      </c>
      <c r="G344" s="213" t="s">
        <v>170</v>
      </c>
      <c r="H344" s="214">
        <v>5.9550000000000001</v>
      </c>
      <c r="I344" s="215"/>
      <c r="J344" s="216">
        <f>ROUND(I344*H344,2)</f>
        <v>0</v>
      </c>
      <c r="K344" s="212" t="s">
        <v>171</v>
      </c>
      <c r="L344" s="42"/>
      <c r="M344" s="217" t="s">
        <v>19</v>
      </c>
      <c r="N344" s="218" t="s">
        <v>48</v>
      </c>
      <c r="O344" s="82"/>
      <c r="P344" s="219">
        <f>O344*H344</f>
        <v>0</v>
      </c>
      <c r="Q344" s="219">
        <v>0</v>
      </c>
      <c r="R344" s="219">
        <f>Q344*H344</f>
        <v>0</v>
      </c>
      <c r="S344" s="219">
        <v>2.2000000000000002</v>
      </c>
      <c r="T344" s="220">
        <f>S344*H344</f>
        <v>13.101000000000001</v>
      </c>
      <c r="AR344" s="221" t="s">
        <v>172</v>
      </c>
      <c r="AT344" s="221" t="s">
        <v>167</v>
      </c>
      <c r="AU344" s="221" t="s">
        <v>87</v>
      </c>
      <c r="AY344" s="16" t="s">
        <v>165</v>
      </c>
      <c r="BE344" s="222">
        <f>IF(N344="základní",J344,0)</f>
        <v>0</v>
      </c>
      <c r="BF344" s="222">
        <f>IF(N344="snížená",J344,0)</f>
        <v>0</v>
      </c>
      <c r="BG344" s="222">
        <f>IF(N344="zákl. přenesená",J344,0)</f>
        <v>0</v>
      </c>
      <c r="BH344" s="222">
        <f>IF(N344="sníž. přenesená",J344,0)</f>
        <v>0</v>
      </c>
      <c r="BI344" s="222">
        <f>IF(N344="nulová",J344,0)</f>
        <v>0</v>
      </c>
      <c r="BJ344" s="16" t="s">
        <v>85</v>
      </c>
      <c r="BK344" s="222">
        <f>ROUND(I344*H344,2)</f>
        <v>0</v>
      </c>
      <c r="BL344" s="16" t="s">
        <v>172</v>
      </c>
      <c r="BM344" s="221" t="s">
        <v>567</v>
      </c>
    </row>
    <row r="345" s="12" customFormat="1">
      <c r="B345" s="226"/>
      <c r="C345" s="227"/>
      <c r="D345" s="223" t="s">
        <v>176</v>
      </c>
      <c r="E345" s="228" t="s">
        <v>19</v>
      </c>
      <c r="F345" s="229" t="s">
        <v>568</v>
      </c>
      <c r="G345" s="227"/>
      <c r="H345" s="228" t="s">
        <v>19</v>
      </c>
      <c r="I345" s="230"/>
      <c r="J345" s="227"/>
      <c r="K345" s="227"/>
      <c r="L345" s="231"/>
      <c r="M345" s="232"/>
      <c r="N345" s="233"/>
      <c r="O345" s="233"/>
      <c r="P345" s="233"/>
      <c r="Q345" s="233"/>
      <c r="R345" s="233"/>
      <c r="S345" s="233"/>
      <c r="T345" s="234"/>
      <c r="AT345" s="235" t="s">
        <v>176</v>
      </c>
      <c r="AU345" s="235" t="s">
        <v>87</v>
      </c>
      <c r="AV345" s="12" t="s">
        <v>85</v>
      </c>
      <c r="AW345" s="12" t="s">
        <v>36</v>
      </c>
      <c r="AX345" s="12" t="s">
        <v>77</v>
      </c>
      <c r="AY345" s="235" t="s">
        <v>165</v>
      </c>
    </row>
    <row r="346" s="13" customFormat="1">
      <c r="B346" s="236"/>
      <c r="C346" s="237"/>
      <c r="D346" s="223" t="s">
        <v>176</v>
      </c>
      <c r="E346" s="238" t="s">
        <v>19</v>
      </c>
      <c r="F346" s="239" t="s">
        <v>347</v>
      </c>
      <c r="G346" s="237"/>
      <c r="H346" s="240">
        <v>5.0750000000000002</v>
      </c>
      <c r="I346" s="241"/>
      <c r="J346" s="237"/>
      <c r="K346" s="237"/>
      <c r="L346" s="242"/>
      <c r="M346" s="243"/>
      <c r="N346" s="244"/>
      <c r="O346" s="244"/>
      <c r="P346" s="244"/>
      <c r="Q346" s="244"/>
      <c r="R346" s="244"/>
      <c r="S346" s="244"/>
      <c r="T346" s="245"/>
      <c r="AT346" s="246" t="s">
        <v>176</v>
      </c>
      <c r="AU346" s="246" t="s">
        <v>87</v>
      </c>
      <c r="AV346" s="13" t="s">
        <v>87</v>
      </c>
      <c r="AW346" s="13" t="s">
        <v>36</v>
      </c>
      <c r="AX346" s="13" t="s">
        <v>77</v>
      </c>
      <c r="AY346" s="246" t="s">
        <v>165</v>
      </c>
    </row>
    <row r="347" s="13" customFormat="1">
      <c r="B347" s="236"/>
      <c r="C347" s="237"/>
      <c r="D347" s="223" t="s">
        <v>176</v>
      </c>
      <c r="E347" s="238" t="s">
        <v>19</v>
      </c>
      <c r="F347" s="239" t="s">
        <v>348</v>
      </c>
      <c r="G347" s="237"/>
      <c r="H347" s="240">
        <v>0.88</v>
      </c>
      <c r="I347" s="241"/>
      <c r="J347" s="237"/>
      <c r="K347" s="237"/>
      <c r="L347" s="242"/>
      <c r="M347" s="243"/>
      <c r="N347" s="244"/>
      <c r="O347" s="244"/>
      <c r="P347" s="244"/>
      <c r="Q347" s="244"/>
      <c r="R347" s="244"/>
      <c r="S347" s="244"/>
      <c r="T347" s="245"/>
      <c r="AT347" s="246" t="s">
        <v>176</v>
      </c>
      <c r="AU347" s="246" t="s">
        <v>87</v>
      </c>
      <c r="AV347" s="13" t="s">
        <v>87</v>
      </c>
      <c r="AW347" s="13" t="s">
        <v>36</v>
      </c>
      <c r="AX347" s="13" t="s">
        <v>77</v>
      </c>
      <c r="AY347" s="246" t="s">
        <v>165</v>
      </c>
    </row>
    <row r="348" s="1" customFormat="1" ht="16.5" customHeight="1">
      <c r="B348" s="37"/>
      <c r="C348" s="210" t="s">
        <v>372</v>
      </c>
      <c r="D348" s="210" t="s">
        <v>167</v>
      </c>
      <c r="E348" s="211" t="s">
        <v>569</v>
      </c>
      <c r="F348" s="212" t="s">
        <v>570</v>
      </c>
      <c r="G348" s="213" t="s">
        <v>170</v>
      </c>
      <c r="H348" s="214">
        <v>5.9550000000000001</v>
      </c>
      <c r="I348" s="215"/>
      <c r="J348" s="216">
        <f>ROUND(I348*H348,2)</f>
        <v>0</v>
      </c>
      <c r="K348" s="212" t="s">
        <v>171</v>
      </c>
      <c r="L348" s="42"/>
      <c r="M348" s="217" t="s">
        <v>19</v>
      </c>
      <c r="N348" s="218" t="s">
        <v>48</v>
      </c>
      <c r="O348" s="82"/>
      <c r="P348" s="219">
        <f>O348*H348</f>
        <v>0</v>
      </c>
      <c r="Q348" s="219">
        <v>0</v>
      </c>
      <c r="R348" s="219">
        <f>Q348*H348</f>
        <v>0</v>
      </c>
      <c r="S348" s="219">
        <v>0.043999999999999997</v>
      </c>
      <c r="T348" s="220">
        <f>S348*H348</f>
        <v>0.26201999999999998</v>
      </c>
      <c r="AR348" s="221" t="s">
        <v>172</v>
      </c>
      <c r="AT348" s="221" t="s">
        <v>167</v>
      </c>
      <c r="AU348" s="221" t="s">
        <v>87</v>
      </c>
      <c r="AY348" s="16" t="s">
        <v>165</v>
      </c>
      <c r="BE348" s="222">
        <f>IF(N348="základní",J348,0)</f>
        <v>0</v>
      </c>
      <c r="BF348" s="222">
        <f>IF(N348="snížená",J348,0)</f>
        <v>0</v>
      </c>
      <c r="BG348" s="222">
        <f>IF(N348="zákl. přenesená",J348,0)</f>
        <v>0</v>
      </c>
      <c r="BH348" s="222">
        <f>IF(N348="sníž. přenesená",J348,0)</f>
        <v>0</v>
      </c>
      <c r="BI348" s="222">
        <f>IF(N348="nulová",J348,0)</f>
        <v>0</v>
      </c>
      <c r="BJ348" s="16" t="s">
        <v>85</v>
      </c>
      <c r="BK348" s="222">
        <f>ROUND(I348*H348,2)</f>
        <v>0</v>
      </c>
      <c r="BL348" s="16" t="s">
        <v>172</v>
      </c>
      <c r="BM348" s="221" t="s">
        <v>571</v>
      </c>
    </row>
    <row r="349" s="1" customFormat="1" ht="16.5" customHeight="1">
      <c r="B349" s="37"/>
      <c r="C349" s="210" t="s">
        <v>572</v>
      </c>
      <c r="D349" s="210" t="s">
        <v>167</v>
      </c>
      <c r="E349" s="211" t="s">
        <v>573</v>
      </c>
      <c r="F349" s="212" t="s">
        <v>574</v>
      </c>
      <c r="G349" s="213" t="s">
        <v>170</v>
      </c>
      <c r="H349" s="214">
        <v>5.9550000000000001</v>
      </c>
      <c r="I349" s="215"/>
      <c r="J349" s="216">
        <f>ROUND(I349*H349,2)</f>
        <v>0</v>
      </c>
      <c r="K349" s="212" t="s">
        <v>171</v>
      </c>
      <c r="L349" s="42"/>
      <c r="M349" s="217" t="s">
        <v>19</v>
      </c>
      <c r="N349" s="218" t="s">
        <v>48</v>
      </c>
      <c r="O349" s="82"/>
      <c r="P349" s="219">
        <f>O349*H349</f>
        <v>0</v>
      </c>
      <c r="Q349" s="219">
        <v>0</v>
      </c>
      <c r="R349" s="219">
        <f>Q349*H349</f>
        <v>0</v>
      </c>
      <c r="S349" s="219">
        <v>1.3999999999999999</v>
      </c>
      <c r="T349" s="220">
        <f>S349*H349</f>
        <v>8.3369999999999997</v>
      </c>
      <c r="AR349" s="221" t="s">
        <v>172</v>
      </c>
      <c r="AT349" s="221" t="s">
        <v>167</v>
      </c>
      <c r="AU349" s="221" t="s">
        <v>87</v>
      </c>
      <c r="AY349" s="16" t="s">
        <v>165</v>
      </c>
      <c r="BE349" s="222">
        <f>IF(N349="základní",J349,0)</f>
        <v>0</v>
      </c>
      <c r="BF349" s="222">
        <f>IF(N349="snížená",J349,0)</f>
        <v>0</v>
      </c>
      <c r="BG349" s="222">
        <f>IF(N349="zákl. přenesená",J349,0)</f>
        <v>0</v>
      </c>
      <c r="BH349" s="222">
        <f>IF(N349="sníž. přenesená",J349,0)</f>
        <v>0</v>
      </c>
      <c r="BI349" s="222">
        <f>IF(N349="nulová",J349,0)</f>
        <v>0</v>
      </c>
      <c r="BJ349" s="16" t="s">
        <v>85</v>
      </c>
      <c r="BK349" s="222">
        <f>ROUND(I349*H349,2)</f>
        <v>0</v>
      </c>
      <c r="BL349" s="16" t="s">
        <v>172</v>
      </c>
      <c r="BM349" s="221" t="s">
        <v>575</v>
      </c>
    </row>
    <row r="350" s="12" customFormat="1">
      <c r="B350" s="226"/>
      <c r="C350" s="227"/>
      <c r="D350" s="223" t="s">
        <v>176</v>
      </c>
      <c r="E350" s="228" t="s">
        <v>19</v>
      </c>
      <c r="F350" s="229" t="s">
        <v>568</v>
      </c>
      <c r="G350" s="227"/>
      <c r="H350" s="228" t="s">
        <v>19</v>
      </c>
      <c r="I350" s="230"/>
      <c r="J350" s="227"/>
      <c r="K350" s="227"/>
      <c r="L350" s="231"/>
      <c r="M350" s="232"/>
      <c r="N350" s="233"/>
      <c r="O350" s="233"/>
      <c r="P350" s="233"/>
      <c r="Q350" s="233"/>
      <c r="R350" s="233"/>
      <c r="S350" s="233"/>
      <c r="T350" s="234"/>
      <c r="AT350" s="235" t="s">
        <v>176</v>
      </c>
      <c r="AU350" s="235" t="s">
        <v>87</v>
      </c>
      <c r="AV350" s="12" t="s">
        <v>85</v>
      </c>
      <c r="AW350" s="12" t="s">
        <v>36</v>
      </c>
      <c r="AX350" s="12" t="s">
        <v>77</v>
      </c>
      <c r="AY350" s="235" t="s">
        <v>165</v>
      </c>
    </row>
    <row r="351" s="13" customFormat="1">
      <c r="B351" s="236"/>
      <c r="C351" s="237"/>
      <c r="D351" s="223" t="s">
        <v>176</v>
      </c>
      <c r="E351" s="238" t="s">
        <v>19</v>
      </c>
      <c r="F351" s="239" t="s">
        <v>347</v>
      </c>
      <c r="G351" s="237"/>
      <c r="H351" s="240">
        <v>5.0750000000000002</v>
      </c>
      <c r="I351" s="241"/>
      <c r="J351" s="237"/>
      <c r="K351" s="237"/>
      <c r="L351" s="242"/>
      <c r="M351" s="243"/>
      <c r="N351" s="244"/>
      <c r="O351" s="244"/>
      <c r="P351" s="244"/>
      <c r="Q351" s="244"/>
      <c r="R351" s="244"/>
      <c r="S351" s="244"/>
      <c r="T351" s="245"/>
      <c r="AT351" s="246" t="s">
        <v>176</v>
      </c>
      <c r="AU351" s="246" t="s">
        <v>87</v>
      </c>
      <c r="AV351" s="13" t="s">
        <v>87</v>
      </c>
      <c r="AW351" s="13" t="s">
        <v>36</v>
      </c>
      <c r="AX351" s="13" t="s">
        <v>77</v>
      </c>
      <c r="AY351" s="246" t="s">
        <v>165</v>
      </c>
    </row>
    <row r="352" s="13" customFormat="1">
      <c r="B352" s="236"/>
      <c r="C352" s="237"/>
      <c r="D352" s="223" t="s">
        <v>176</v>
      </c>
      <c r="E352" s="238" t="s">
        <v>19</v>
      </c>
      <c r="F352" s="239" t="s">
        <v>348</v>
      </c>
      <c r="G352" s="237"/>
      <c r="H352" s="240">
        <v>0.88</v>
      </c>
      <c r="I352" s="241"/>
      <c r="J352" s="237"/>
      <c r="K352" s="237"/>
      <c r="L352" s="242"/>
      <c r="M352" s="243"/>
      <c r="N352" s="244"/>
      <c r="O352" s="244"/>
      <c r="P352" s="244"/>
      <c r="Q352" s="244"/>
      <c r="R352" s="244"/>
      <c r="S352" s="244"/>
      <c r="T352" s="245"/>
      <c r="AT352" s="246" t="s">
        <v>176</v>
      </c>
      <c r="AU352" s="246" t="s">
        <v>87</v>
      </c>
      <c r="AV352" s="13" t="s">
        <v>87</v>
      </c>
      <c r="AW352" s="13" t="s">
        <v>36</v>
      </c>
      <c r="AX352" s="13" t="s">
        <v>77</v>
      </c>
      <c r="AY352" s="246" t="s">
        <v>165</v>
      </c>
    </row>
    <row r="353" s="1" customFormat="1" ht="24" customHeight="1">
      <c r="B353" s="37"/>
      <c r="C353" s="210" t="s">
        <v>576</v>
      </c>
      <c r="D353" s="210" t="s">
        <v>167</v>
      </c>
      <c r="E353" s="211" t="s">
        <v>577</v>
      </c>
      <c r="F353" s="212" t="s">
        <v>578</v>
      </c>
      <c r="G353" s="213" t="s">
        <v>238</v>
      </c>
      <c r="H353" s="214">
        <v>1.75</v>
      </c>
      <c r="I353" s="215"/>
      <c r="J353" s="216">
        <f>ROUND(I353*H353,2)</f>
        <v>0</v>
      </c>
      <c r="K353" s="212" t="s">
        <v>171</v>
      </c>
      <c r="L353" s="42"/>
      <c r="M353" s="217" t="s">
        <v>19</v>
      </c>
      <c r="N353" s="218" t="s">
        <v>48</v>
      </c>
      <c r="O353" s="82"/>
      <c r="P353" s="219">
        <f>O353*H353</f>
        <v>0</v>
      </c>
      <c r="Q353" s="219">
        <v>0</v>
      </c>
      <c r="R353" s="219">
        <f>Q353*H353</f>
        <v>0</v>
      </c>
      <c r="S353" s="219">
        <v>0.055</v>
      </c>
      <c r="T353" s="220">
        <f>S353*H353</f>
        <v>0.096250000000000002</v>
      </c>
      <c r="AR353" s="221" t="s">
        <v>172</v>
      </c>
      <c r="AT353" s="221" t="s">
        <v>167</v>
      </c>
      <c r="AU353" s="221" t="s">
        <v>87</v>
      </c>
      <c r="AY353" s="16" t="s">
        <v>165</v>
      </c>
      <c r="BE353" s="222">
        <f>IF(N353="základní",J353,0)</f>
        <v>0</v>
      </c>
      <c r="BF353" s="222">
        <f>IF(N353="snížená",J353,0)</f>
        <v>0</v>
      </c>
      <c r="BG353" s="222">
        <f>IF(N353="zákl. přenesená",J353,0)</f>
        <v>0</v>
      </c>
      <c r="BH353" s="222">
        <f>IF(N353="sníž. přenesená",J353,0)</f>
        <v>0</v>
      </c>
      <c r="BI353" s="222">
        <f>IF(N353="nulová",J353,0)</f>
        <v>0</v>
      </c>
      <c r="BJ353" s="16" t="s">
        <v>85</v>
      </c>
      <c r="BK353" s="222">
        <f>ROUND(I353*H353,2)</f>
        <v>0</v>
      </c>
      <c r="BL353" s="16" t="s">
        <v>172</v>
      </c>
      <c r="BM353" s="221" t="s">
        <v>579</v>
      </c>
    </row>
    <row r="354" s="13" customFormat="1">
      <c r="B354" s="236"/>
      <c r="C354" s="237"/>
      <c r="D354" s="223" t="s">
        <v>176</v>
      </c>
      <c r="E354" s="238" t="s">
        <v>19</v>
      </c>
      <c r="F354" s="239" t="s">
        <v>281</v>
      </c>
      <c r="G354" s="237"/>
      <c r="H354" s="240">
        <v>1.75</v>
      </c>
      <c r="I354" s="241"/>
      <c r="J354" s="237"/>
      <c r="K354" s="237"/>
      <c r="L354" s="242"/>
      <c r="M354" s="243"/>
      <c r="N354" s="244"/>
      <c r="O354" s="244"/>
      <c r="P354" s="244"/>
      <c r="Q354" s="244"/>
      <c r="R354" s="244"/>
      <c r="S354" s="244"/>
      <c r="T354" s="245"/>
      <c r="AT354" s="246" t="s">
        <v>176</v>
      </c>
      <c r="AU354" s="246" t="s">
        <v>87</v>
      </c>
      <c r="AV354" s="13" t="s">
        <v>87</v>
      </c>
      <c r="AW354" s="13" t="s">
        <v>36</v>
      </c>
      <c r="AX354" s="13" t="s">
        <v>77</v>
      </c>
      <c r="AY354" s="246" t="s">
        <v>165</v>
      </c>
    </row>
    <row r="355" s="1" customFormat="1" ht="24" customHeight="1">
      <c r="B355" s="37"/>
      <c r="C355" s="210" t="s">
        <v>580</v>
      </c>
      <c r="D355" s="210" t="s">
        <v>167</v>
      </c>
      <c r="E355" s="211" t="s">
        <v>581</v>
      </c>
      <c r="F355" s="212" t="s">
        <v>582</v>
      </c>
      <c r="G355" s="213" t="s">
        <v>238</v>
      </c>
      <c r="H355" s="214">
        <v>31.600000000000001</v>
      </c>
      <c r="I355" s="215"/>
      <c r="J355" s="216">
        <f>ROUND(I355*H355,2)</f>
        <v>0</v>
      </c>
      <c r="K355" s="212" t="s">
        <v>171</v>
      </c>
      <c r="L355" s="42"/>
      <c r="M355" s="217" t="s">
        <v>19</v>
      </c>
      <c r="N355" s="218" t="s">
        <v>48</v>
      </c>
      <c r="O355" s="82"/>
      <c r="P355" s="219">
        <f>O355*H355</f>
        <v>0</v>
      </c>
      <c r="Q355" s="219">
        <v>0</v>
      </c>
      <c r="R355" s="219">
        <f>Q355*H355</f>
        <v>0</v>
      </c>
      <c r="S355" s="219">
        <v>0.075999999999999998</v>
      </c>
      <c r="T355" s="220">
        <f>S355*H355</f>
        <v>2.4016000000000002</v>
      </c>
      <c r="AR355" s="221" t="s">
        <v>172</v>
      </c>
      <c r="AT355" s="221" t="s">
        <v>167</v>
      </c>
      <c r="AU355" s="221" t="s">
        <v>87</v>
      </c>
      <c r="AY355" s="16" t="s">
        <v>165</v>
      </c>
      <c r="BE355" s="222">
        <f>IF(N355="základní",J355,0)</f>
        <v>0</v>
      </c>
      <c r="BF355" s="222">
        <f>IF(N355="snížená",J355,0)</f>
        <v>0</v>
      </c>
      <c r="BG355" s="222">
        <f>IF(N355="zákl. přenesená",J355,0)</f>
        <v>0</v>
      </c>
      <c r="BH355" s="222">
        <f>IF(N355="sníž. přenesená",J355,0)</f>
        <v>0</v>
      </c>
      <c r="BI355" s="222">
        <f>IF(N355="nulová",J355,0)</f>
        <v>0</v>
      </c>
      <c r="BJ355" s="16" t="s">
        <v>85</v>
      </c>
      <c r="BK355" s="222">
        <f>ROUND(I355*H355,2)</f>
        <v>0</v>
      </c>
      <c r="BL355" s="16" t="s">
        <v>172</v>
      </c>
      <c r="BM355" s="221" t="s">
        <v>583</v>
      </c>
    </row>
    <row r="356" s="1" customFormat="1">
      <c r="B356" s="37"/>
      <c r="C356" s="38"/>
      <c r="D356" s="223" t="s">
        <v>174</v>
      </c>
      <c r="E356" s="38"/>
      <c r="F356" s="224" t="s">
        <v>584</v>
      </c>
      <c r="G356" s="38"/>
      <c r="H356" s="38"/>
      <c r="I356" s="134"/>
      <c r="J356" s="38"/>
      <c r="K356" s="38"/>
      <c r="L356" s="42"/>
      <c r="M356" s="225"/>
      <c r="N356" s="82"/>
      <c r="O356" s="82"/>
      <c r="P356" s="82"/>
      <c r="Q356" s="82"/>
      <c r="R356" s="82"/>
      <c r="S356" s="82"/>
      <c r="T356" s="83"/>
      <c r="AT356" s="16" t="s">
        <v>174</v>
      </c>
      <c r="AU356" s="16" t="s">
        <v>87</v>
      </c>
    </row>
    <row r="357" s="13" customFormat="1">
      <c r="B357" s="236"/>
      <c r="C357" s="237"/>
      <c r="D357" s="223" t="s">
        <v>176</v>
      </c>
      <c r="E357" s="238" t="s">
        <v>19</v>
      </c>
      <c r="F357" s="239" t="s">
        <v>585</v>
      </c>
      <c r="G357" s="237"/>
      <c r="H357" s="240">
        <v>31.600000000000001</v>
      </c>
      <c r="I357" s="241"/>
      <c r="J357" s="237"/>
      <c r="K357" s="237"/>
      <c r="L357" s="242"/>
      <c r="M357" s="243"/>
      <c r="N357" s="244"/>
      <c r="O357" s="244"/>
      <c r="P357" s="244"/>
      <c r="Q357" s="244"/>
      <c r="R357" s="244"/>
      <c r="S357" s="244"/>
      <c r="T357" s="245"/>
      <c r="AT357" s="246" t="s">
        <v>176</v>
      </c>
      <c r="AU357" s="246" t="s">
        <v>87</v>
      </c>
      <c r="AV357" s="13" t="s">
        <v>87</v>
      </c>
      <c r="AW357" s="13" t="s">
        <v>36</v>
      </c>
      <c r="AX357" s="13" t="s">
        <v>77</v>
      </c>
      <c r="AY357" s="246" t="s">
        <v>165</v>
      </c>
    </row>
    <row r="358" s="1" customFormat="1" ht="16.5" customHeight="1">
      <c r="B358" s="37"/>
      <c r="C358" s="210" t="s">
        <v>586</v>
      </c>
      <c r="D358" s="210" t="s">
        <v>167</v>
      </c>
      <c r="E358" s="211" t="s">
        <v>587</v>
      </c>
      <c r="F358" s="212" t="s">
        <v>588</v>
      </c>
      <c r="G358" s="213" t="s">
        <v>238</v>
      </c>
      <c r="H358" s="214">
        <v>1.74</v>
      </c>
      <c r="I358" s="215"/>
      <c r="J358" s="216">
        <f>ROUND(I358*H358,2)</f>
        <v>0</v>
      </c>
      <c r="K358" s="212" t="s">
        <v>171</v>
      </c>
      <c r="L358" s="42"/>
      <c r="M358" s="217" t="s">
        <v>19</v>
      </c>
      <c r="N358" s="218" t="s">
        <v>48</v>
      </c>
      <c r="O358" s="82"/>
      <c r="P358" s="219">
        <f>O358*H358</f>
        <v>0</v>
      </c>
      <c r="Q358" s="219">
        <v>0</v>
      </c>
      <c r="R358" s="219">
        <f>Q358*H358</f>
        <v>0</v>
      </c>
      <c r="S358" s="219">
        <v>0.058999999999999997</v>
      </c>
      <c r="T358" s="220">
        <f>S358*H358</f>
        <v>0.10265999999999999</v>
      </c>
      <c r="AR358" s="221" t="s">
        <v>172</v>
      </c>
      <c r="AT358" s="221" t="s">
        <v>167</v>
      </c>
      <c r="AU358" s="221" t="s">
        <v>87</v>
      </c>
      <c r="AY358" s="16" t="s">
        <v>165</v>
      </c>
      <c r="BE358" s="222">
        <f>IF(N358="základní",J358,0)</f>
        <v>0</v>
      </c>
      <c r="BF358" s="222">
        <f>IF(N358="snížená",J358,0)</f>
        <v>0</v>
      </c>
      <c r="BG358" s="222">
        <f>IF(N358="zákl. přenesená",J358,0)</f>
        <v>0</v>
      </c>
      <c r="BH358" s="222">
        <f>IF(N358="sníž. přenesená",J358,0)</f>
        <v>0</v>
      </c>
      <c r="BI358" s="222">
        <f>IF(N358="nulová",J358,0)</f>
        <v>0</v>
      </c>
      <c r="BJ358" s="16" t="s">
        <v>85</v>
      </c>
      <c r="BK358" s="222">
        <f>ROUND(I358*H358,2)</f>
        <v>0</v>
      </c>
      <c r="BL358" s="16" t="s">
        <v>172</v>
      </c>
      <c r="BM358" s="221" t="s">
        <v>589</v>
      </c>
    </row>
    <row r="359" s="1" customFormat="1">
      <c r="B359" s="37"/>
      <c r="C359" s="38"/>
      <c r="D359" s="223" t="s">
        <v>174</v>
      </c>
      <c r="E359" s="38"/>
      <c r="F359" s="224" t="s">
        <v>590</v>
      </c>
      <c r="G359" s="38"/>
      <c r="H359" s="38"/>
      <c r="I359" s="134"/>
      <c r="J359" s="38"/>
      <c r="K359" s="38"/>
      <c r="L359" s="42"/>
      <c r="M359" s="225"/>
      <c r="N359" s="82"/>
      <c r="O359" s="82"/>
      <c r="P359" s="82"/>
      <c r="Q359" s="82"/>
      <c r="R359" s="82"/>
      <c r="S359" s="82"/>
      <c r="T359" s="83"/>
      <c r="AT359" s="16" t="s">
        <v>174</v>
      </c>
      <c r="AU359" s="16" t="s">
        <v>87</v>
      </c>
    </row>
    <row r="360" s="13" customFormat="1">
      <c r="B360" s="236"/>
      <c r="C360" s="237"/>
      <c r="D360" s="223" t="s">
        <v>176</v>
      </c>
      <c r="E360" s="238" t="s">
        <v>19</v>
      </c>
      <c r="F360" s="239" t="s">
        <v>591</v>
      </c>
      <c r="G360" s="237"/>
      <c r="H360" s="240">
        <v>1.74</v>
      </c>
      <c r="I360" s="241"/>
      <c r="J360" s="237"/>
      <c r="K360" s="237"/>
      <c r="L360" s="242"/>
      <c r="M360" s="243"/>
      <c r="N360" s="244"/>
      <c r="O360" s="244"/>
      <c r="P360" s="244"/>
      <c r="Q360" s="244"/>
      <c r="R360" s="244"/>
      <c r="S360" s="244"/>
      <c r="T360" s="245"/>
      <c r="AT360" s="246" t="s">
        <v>176</v>
      </c>
      <c r="AU360" s="246" t="s">
        <v>87</v>
      </c>
      <c r="AV360" s="13" t="s">
        <v>87</v>
      </c>
      <c r="AW360" s="13" t="s">
        <v>36</v>
      </c>
      <c r="AX360" s="13" t="s">
        <v>77</v>
      </c>
      <c r="AY360" s="246" t="s">
        <v>165</v>
      </c>
    </row>
    <row r="361" s="1" customFormat="1" ht="24" customHeight="1">
      <c r="B361" s="37"/>
      <c r="C361" s="210" t="s">
        <v>592</v>
      </c>
      <c r="D361" s="210" t="s">
        <v>167</v>
      </c>
      <c r="E361" s="211" t="s">
        <v>593</v>
      </c>
      <c r="F361" s="212" t="s">
        <v>594</v>
      </c>
      <c r="G361" s="213" t="s">
        <v>170</v>
      </c>
      <c r="H361" s="214">
        <v>0.435</v>
      </c>
      <c r="I361" s="215"/>
      <c r="J361" s="216">
        <f>ROUND(I361*H361,2)</f>
        <v>0</v>
      </c>
      <c r="K361" s="212" t="s">
        <v>171</v>
      </c>
      <c r="L361" s="42"/>
      <c r="M361" s="217" t="s">
        <v>19</v>
      </c>
      <c r="N361" s="218" t="s">
        <v>48</v>
      </c>
      <c r="O361" s="82"/>
      <c r="P361" s="219">
        <f>O361*H361</f>
        <v>0</v>
      </c>
      <c r="Q361" s="219">
        <v>0</v>
      </c>
      <c r="R361" s="219">
        <f>Q361*H361</f>
        <v>0</v>
      </c>
      <c r="S361" s="219">
        <v>1.8</v>
      </c>
      <c r="T361" s="220">
        <f>S361*H361</f>
        <v>0.78300000000000003</v>
      </c>
      <c r="AR361" s="221" t="s">
        <v>172</v>
      </c>
      <c r="AT361" s="221" t="s">
        <v>167</v>
      </c>
      <c r="AU361" s="221" t="s">
        <v>87</v>
      </c>
      <c r="AY361" s="16" t="s">
        <v>165</v>
      </c>
      <c r="BE361" s="222">
        <f>IF(N361="základní",J361,0)</f>
        <v>0</v>
      </c>
      <c r="BF361" s="222">
        <f>IF(N361="snížená",J361,0)</f>
        <v>0</v>
      </c>
      <c r="BG361" s="222">
        <f>IF(N361="zákl. přenesená",J361,0)</f>
        <v>0</v>
      </c>
      <c r="BH361" s="222">
        <f>IF(N361="sníž. přenesená",J361,0)</f>
        <v>0</v>
      </c>
      <c r="BI361" s="222">
        <f>IF(N361="nulová",J361,0)</f>
        <v>0</v>
      </c>
      <c r="BJ361" s="16" t="s">
        <v>85</v>
      </c>
      <c r="BK361" s="222">
        <f>ROUND(I361*H361,2)</f>
        <v>0</v>
      </c>
      <c r="BL361" s="16" t="s">
        <v>172</v>
      </c>
      <c r="BM361" s="221" t="s">
        <v>595</v>
      </c>
    </row>
    <row r="362" s="13" customFormat="1">
      <c r="B362" s="236"/>
      <c r="C362" s="237"/>
      <c r="D362" s="223" t="s">
        <v>176</v>
      </c>
      <c r="E362" s="238" t="s">
        <v>19</v>
      </c>
      <c r="F362" s="239" t="s">
        <v>596</v>
      </c>
      <c r="G362" s="237"/>
      <c r="H362" s="240">
        <v>0.435</v>
      </c>
      <c r="I362" s="241"/>
      <c r="J362" s="237"/>
      <c r="K362" s="237"/>
      <c r="L362" s="242"/>
      <c r="M362" s="243"/>
      <c r="N362" s="244"/>
      <c r="O362" s="244"/>
      <c r="P362" s="244"/>
      <c r="Q362" s="244"/>
      <c r="R362" s="244"/>
      <c r="S362" s="244"/>
      <c r="T362" s="245"/>
      <c r="AT362" s="246" t="s">
        <v>176</v>
      </c>
      <c r="AU362" s="246" t="s">
        <v>87</v>
      </c>
      <c r="AV362" s="13" t="s">
        <v>87</v>
      </c>
      <c r="AW362" s="13" t="s">
        <v>36</v>
      </c>
      <c r="AX362" s="13" t="s">
        <v>77</v>
      </c>
      <c r="AY362" s="246" t="s">
        <v>165</v>
      </c>
    </row>
    <row r="363" s="1" customFormat="1" ht="24" customHeight="1">
      <c r="B363" s="37"/>
      <c r="C363" s="210" t="s">
        <v>597</v>
      </c>
      <c r="D363" s="210" t="s">
        <v>167</v>
      </c>
      <c r="E363" s="211" t="s">
        <v>598</v>
      </c>
      <c r="F363" s="212" t="s">
        <v>599</v>
      </c>
      <c r="G363" s="213" t="s">
        <v>170</v>
      </c>
      <c r="H363" s="214">
        <v>0.042999999999999997</v>
      </c>
      <c r="I363" s="215"/>
      <c r="J363" s="216">
        <f>ROUND(I363*H363,2)</f>
        <v>0</v>
      </c>
      <c r="K363" s="212" t="s">
        <v>171</v>
      </c>
      <c r="L363" s="42"/>
      <c r="M363" s="217" t="s">
        <v>19</v>
      </c>
      <c r="N363" s="218" t="s">
        <v>48</v>
      </c>
      <c r="O363" s="82"/>
      <c r="P363" s="219">
        <f>O363*H363</f>
        <v>0</v>
      </c>
      <c r="Q363" s="219">
        <v>0</v>
      </c>
      <c r="R363" s="219">
        <f>Q363*H363</f>
        <v>0</v>
      </c>
      <c r="S363" s="219">
        <v>2.3999999999999999</v>
      </c>
      <c r="T363" s="220">
        <f>S363*H363</f>
        <v>0.10319999999999999</v>
      </c>
      <c r="AR363" s="221" t="s">
        <v>172</v>
      </c>
      <c r="AT363" s="221" t="s">
        <v>167</v>
      </c>
      <c r="AU363" s="221" t="s">
        <v>87</v>
      </c>
      <c r="AY363" s="16" t="s">
        <v>165</v>
      </c>
      <c r="BE363" s="222">
        <f>IF(N363="základní",J363,0)</f>
        <v>0</v>
      </c>
      <c r="BF363" s="222">
        <f>IF(N363="snížená",J363,0)</f>
        <v>0</v>
      </c>
      <c r="BG363" s="222">
        <f>IF(N363="zákl. přenesená",J363,0)</f>
        <v>0</v>
      </c>
      <c r="BH363" s="222">
        <f>IF(N363="sníž. přenesená",J363,0)</f>
        <v>0</v>
      </c>
      <c r="BI363" s="222">
        <f>IF(N363="nulová",J363,0)</f>
        <v>0</v>
      </c>
      <c r="BJ363" s="16" t="s">
        <v>85</v>
      </c>
      <c r="BK363" s="222">
        <f>ROUND(I363*H363,2)</f>
        <v>0</v>
      </c>
      <c r="BL363" s="16" t="s">
        <v>172</v>
      </c>
      <c r="BM363" s="221" t="s">
        <v>600</v>
      </c>
    </row>
    <row r="364" s="12" customFormat="1">
      <c r="B364" s="226"/>
      <c r="C364" s="227"/>
      <c r="D364" s="223" t="s">
        <v>176</v>
      </c>
      <c r="E364" s="228" t="s">
        <v>19</v>
      </c>
      <c r="F364" s="229" t="s">
        <v>601</v>
      </c>
      <c r="G364" s="227"/>
      <c r="H364" s="228" t="s">
        <v>19</v>
      </c>
      <c r="I364" s="230"/>
      <c r="J364" s="227"/>
      <c r="K364" s="227"/>
      <c r="L364" s="231"/>
      <c r="M364" s="232"/>
      <c r="N364" s="233"/>
      <c r="O364" s="233"/>
      <c r="P364" s="233"/>
      <c r="Q364" s="233"/>
      <c r="R364" s="233"/>
      <c r="S364" s="233"/>
      <c r="T364" s="234"/>
      <c r="AT364" s="235" t="s">
        <v>176</v>
      </c>
      <c r="AU364" s="235" t="s">
        <v>87</v>
      </c>
      <c r="AV364" s="12" t="s">
        <v>85</v>
      </c>
      <c r="AW364" s="12" t="s">
        <v>36</v>
      </c>
      <c r="AX364" s="12" t="s">
        <v>77</v>
      </c>
      <c r="AY364" s="235" t="s">
        <v>165</v>
      </c>
    </row>
    <row r="365" s="13" customFormat="1">
      <c r="B365" s="236"/>
      <c r="C365" s="237"/>
      <c r="D365" s="223" t="s">
        <v>176</v>
      </c>
      <c r="E365" s="238" t="s">
        <v>19</v>
      </c>
      <c r="F365" s="239" t="s">
        <v>602</v>
      </c>
      <c r="G365" s="237"/>
      <c r="H365" s="240">
        <v>0.042999999999999997</v>
      </c>
      <c r="I365" s="241"/>
      <c r="J365" s="237"/>
      <c r="K365" s="237"/>
      <c r="L365" s="242"/>
      <c r="M365" s="243"/>
      <c r="N365" s="244"/>
      <c r="O365" s="244"/>
      <c r="P365" s="244"/>
      <c r="Q365" s="244"/>
      <c r="R365" s="244"/>
      <c r="S365" s="244"/>
      <c r="T365" s="245"/>
      <c r="AT365" s="246" t="s">
        <v>176</v>
      </c>
      <c r="AU365" s="246" t="s">
        <v>87</v>
      </c>
      <c r="AV365" s="13" t="s">
        <v>87</v>
      </c>
      <c r="AW365" s="13" t="s">
        <v>36</v>
      </c>
      <c r="AX365" s="13" t="s">
        <v>77</v>
      </c>
      <c r="AY365" s="246" t="s">
        <v>165</v>
      </c>
    </row>
    <row r="366" s="1" customFormat="1" ht="24" customHeight="1">
      <c r="B366" s="37"/>
      <c r="C366" s="210" t="s">
        <v>603</v>
      </c>
      <c r="D366" s="210" t="s">
        <v>167</v>
      </c>
      <c r="E366" s="211" t="s">
        <v>604</v>
      </c>
      <c r="F366" s="212" t="s">
        <v>605</v>
      </c>
      <c r="G366" s="213" t="s">
        <v>324</v>
      </c>
      <c r="H366" s="214">
        <v>120</v>
      </c>
      <c r="I366" s="215"/>
      <c r="J366" s="216">
        <f>ROUND(I366*H366,2)</f>
        <v>0</v>
      </c>
      <c r="K366" s="212" t="s">
        <v>171</v>
      </c>
      <c r="L366" s="42"/>
      <c r="M366" s="217" t="s">
        <v>19</v>
      </c>
      <c r="N366" s="218" t="s">
        <v>48</v>
      </c>
      <c r="O366" s="82"/>
      <c r="P366" s="219">
        <f>O366*H366</f>
        <v>0</v>
      </c>
      <c r="Q366" s="219">
        <v>0</v>
      </c>
      <c r="R366" s="219">
        <f>Q366*H366</f>
        <v>0</v>
      </c>
      <c r="S366" s="219">
        <v>0.027</v>
      </c>
      <c r="T366" s="220">
        <f>S366*H366</f>
        <v>3.2399999999999998</v>
      </c>
      <c r="AR366" s="221" t="s">
        <v>172</v>
      </c>
      <c r="AT366" s="221" t="s">
        <v>167</v>
      </c>
      <c r="AU366" s="221" t="s">
        <v>87</v>
      </c>
      <c r="AY366" s="16" t="s">
        <v>165</v>
      </c>
      <c r="BE366" s="222">
        <f>IF(N366="základní",J366,0)</f>
        <v>0</v>
      </c>
      <c r="BF366" s="222">
        <f>IF(N366="snížená",J366,0)</f>
        <v>0</v>
      </c>
      <c r="BG366" s="222">
        <f>IF(N366="zákl. přenesená",J366,0)</f>
        <v>0</v>
      </c>
      <c r="BH366" s="222">
        <f>IF(N366="sníž. přenesená",J366,0)</f>
        <v>0</v>
      </c>
      <c r="BI366" s="222">
        <f>IF(N366="nulová",J366,0)</f>
        <v>0</v>
      </c>
      <c r="BJ366" s="16" t="s">
        <v>85</v>
      </c>
      <c r="BK366" s="222">
        <f>ROUND(I366*H366,2)</f>
        <v>0</v>
      </c>
      <c r="BL366" s="16" t="s">
        <v>172</v>
      </c>
      <c r="BM366" s="221" t="s">
        <v>606</v>
      </c>
    </row>
    <row r="367" s="12" customFormat="1">
      <c r="B367" s="226"/>
      <c r="C367" s="227"/>
      <c r="D367" s="223" t="s">
        <v>176</v>
      </c>
      <c r="E367" s="228" t="s">
        <v>19</v>
      </c>
      <c r="F367" s="229" t="s">
        <v>607</v>
      </c>
      <c r="G367" s="227"/>
      <c r="H367" s="228" t="s">
        <v>19</v>
      </c>
      <c r="I367" s="230"/>
      <c r="J367" s="227"/>
      <c r="K367" s="227"/>
      <c r="L367" s="231"/>
      <c r="M367" s="232"/>
      <c r="N367" s="233"/>
      <c r="O367" s="233"/>
      <c r="P367" s="233"/>
      <c r="Q367" s="233"/>
      <c r="R367" s="233"/>
      <c r="S367" s="233"/>
      <c r="T367" s="234"/>
      <c r="AT367" s="235" t="s">
        <v>176</v>
      </c>
      <c r="AU367" s="235" t="s">
        <v>87</v>
      </c>
      <c r="AV367" s="12" t="s">
        <v>85</v>
      </c>
      <c r="AW367" s="12" t="s">
        <v>36</v>
      </c>
      <c r="AX367" s="12" t="s">
        <v>77</v>
      </c>
      <c r="AY367" s="235" t="s">
        <v>165</v>
      </c>
    </row>
    <row r="368" s="13" customFormat="1">
      <c r="B368" s="236"/>
      <c r="C368" s="237"/>
      <c r="D368" s="223" t="s">
        <v>176</v>
      </c>
      <c r="E368" s="238" t="s">
        <v>19</v>
      </c>
      <c r="F368" s="239" t="s">
        <v>608</v>
      </c>
      <c r="G368" s="237"/>
      <c r="H368" s="240">
        <v>120</v>
      </c>
      <c r="I368" s="241"/>
      <c r="J368" s="237"/>
      <c r="K368" s="237"/>
      <c r="L368" s="242"/>
      <c r="M368" s="243"/>
      <c r="N368" s="244"/>
      <c r="O368" s="244"/>
      <c r="P368" s="244"/>
      <c r="Q368" s="244"/>
      <c r="R368" s="244"/>
      <c r="S368" s="244"/>
      <c r="T368" s="245"/>
      <c r="AT368" s="246" t="s">
        <v>176</v>
      </c>
      <c r="AU368" s="246" t="s">
        <v>87</v>
      </c>
      <c r="AV368" s="13" t="s">
        <v>87</v>
      </c>
      <c r="AW368" s="13" t="s">
        <v>36</v>
      </c>
      <c r="AX368" s="13" t="s">
        <v>77</v>
      </c>
      <c r="AY368" s="246" t="s">
        <v>165</v>
      </c>
    </row>
    <row r="369" s="1" customFormat="1" ht="24" customHeight="1">
      <c r="B369" s="37"/>
      <c r="C369" s="210" t="s">
        <v>609</v>
      </c>
      <c r="D369" s="210" t="s">
        <v>167</v>
      </c>
      <c r="E369" s="211" t="s">
        <v>610</v>
      </c>
      <c r="F369" s="212" t="s">
        <v>611</v>
      </c>
      <c r="G369" s="213" t="s">
        <v>238</v>
      </c>
      <c r="H369" s="214">
        <v>193.12000000000001</v>
      </c>
      <c r="I369" s="215"/>
      <c r="J369" s="216">
        <f>ROUND(I369*H369,2)</f>
        <v>0</v>
      </c>
      <c r="K369" s="212" t="s">
        <v>171</v>
      </c>
      <c r="L369" s="42"/>
      <c r="M369" s="217" t="s">
        <v>19</v>
      </c>
      <c r="N369" s="218" t="s">
        <v>48</v>
      </c>
      <c r="O369" s="82"/>
      <c r="P369" s="219">
        <f>O369*H369</f>
        <v>0</v>
      </c>
      <c r="Q369" s="219">
        <v>0</v>
      </c>
      <c r="R369" s="219">
        <f>Q369*H369</f>
        <v>0</v>
      </c>
      <c r="S369" s="219">
        <v>0.0040000000000000001</v>
      </c>
      <c r="T369" s="220">
        <f>S369*H369</f>
        <v>0.77248000000000006</v>
      </c>
      <c r="AR369" s="221" t="s">
        <v>172</v>
      </c>
      <c r="AT369" s="221" t="s">
        <v>167</v>
      </c>
      <c r="AU369" s="221" t="s">
        <v>87</v>
      </c>
      <c r="AY369" s="16" t="s">
        <v>165</v>
      </c>
      <c r="BE369" s="222">
        <f>IF(N369="základní",J369,0)</f>
        <v>0</v>
      </c>
      <c r="BF369" s="222">
        <f>IF(N369="snížená",J369,0)</f>
        <v>0</v>
      </c>
      <c r="BG369" s="222">
        <f>IF(N369="zákl. přenesená",J369,0)</f>
        <v>0</v>
      </c>
      <c r="BH369" s="222">
        <f>IF(N369="sníž. přenesená",J369,0)</f>
        <v>0</v>
      </c>
      <c r="BI369" s="222">
        <f>IF(N369="nulová",J369,0)</f>
        <v>0</v>
      </c>
      <c r="BJ369" s="16" t="s">
        <v>85</v>
      </c>
      <c r="BK369" s="222">
        <f>ROUND(I369*H369,2)</f>
        <v>0</v>
      </c>
      <c r="BL369" s="16" t="s">
        <v>172</v>
      </c>
      <c r="BM369" s="221" t="s">
        <v>612</v>
      </c>
    </row>
    <row r="370" s="1" customFormat="1">
      <c r="B370" s="37"/>
      <c r="C370" s="38"/>
      <c r="D370" s="223" t="s">
        <v>174</v>
      </c>
      <c r="E370" s="38"/>
      <c r="F370" s="224" t="s">
        <v>613</v>
      </c>
      <c r="G370" s="38"/>
      <c r="H370" s="38"/>
      <c r="I370" s="134"/>
      <c r="J370" s="38"/>
      <c r="K370" s="38"/>
      <c r="L370" s="42"/>
      <c r="M370" s="225"/>
      <c r="N370" s="82"/>
      <c r="O370" s="82"/>
      <c r="P370" s="82"/>
      <c r="Q370" s="82"/>
      <c r="R370" s="82"/>
      <c r="S370" s="82"/>
      <c r="T370" s="83"/>
      <c r="AT370" s="16" t="s">
        <v>174</v>
      </c>
      <c r="AU370" s="16" t="s">
        <v>87</v>
      </c>
    </row>
    <row r="371" s="1" customFormat="1" ht="24" customHeight="1">
      <c r="B371" s="37"/>
      <c r="C371" s="210" t="s">
        <v>614</v>
      </c>
      <c r="D371" s="210" t="s">
        <v>167</v>
      </c>
      <c r="E371" s="211" t="s">
        <v>615</v>
      </c>
      <c r="F371" s="212" t="s">
        <v>616</v>
      </c>
      <c r="G371" s="213" t="s">
        <v>238</v>
      </c>
      <c r="H371" s="214">
        <v>1048.108</v>
      </c>
      <c r="I371" s="215"/>
      <c r="J371" s="216">
        <f>ROUND(I371*H371,2)</f>
        <v>0</v>
      </c>
      <c r="K371" s="212" t="s">
        <v>171</v>
      </c>
      <c r="L371" s="42"/>
      <c r="M371" s="217" t="s">
        <v>19</v>
      </c>
      <c r="N371" s="218" t="s">
        <v>48</v>
      </c>
      <c r="O371" s="82"/>
      <c r="P371" s="219">
        <f>O371*H371</f>
        <v>0</v>
      </c>
      <c r="Q371" s="219">
        <v>0</v>
      </c>
      <c r="R371" s="219">
        <f>Q371*H371</f>
        <v>0</v>
      </c>
      <c r="S371" s="219">
        <v>0.02</v>
      </c>
      <c r="T371" s="220">
        <f>S371*H371</f>
        <v>20.962160000000001</v>
      </c>
      <c r="AR371" s="221" t="s">
        <v>172</v>
      </c>
      <c r="AT371" s="221" t="s">
        <v>167</v>
      </c>
      <c r="AU371" s="221" t="s">
        <v>87</v>
      </c>
      <c r="AY371" s="16" t="s">
        <v>165</v>
      </c>
      <c r="BE371" s="222">
        <f>IF(N371="základní",J371,0)</f>
        <v>0</v>
      </c>
      <c r="BF371" s="222">
        <f>IF(N371="snížená",J371,0)</f>
        <v>0</v>
      </c>
      <c r="BG371" s="222">
        <f>IF(N371="zákl. přenesená",J371,0)</f>
        <v>0</v>
      </c>
      <c r="BH371" s="222">
        <f>IF(N371="sníž. přenesená",J371,0)</f>
        <v>0</v>
      </c>
      <c r="BI371" s="222">
        <f>IF(N371="nulová",J371,0)</f>
        <v>0</v>
      </c>
      <c r="BJ371" s="16" t="s">
        <v>85</v>
      </c>
      <c r="BK371" s="222">
        <f>ROUND(I371*H371,2)</f>
        <v>0</v>
      </c>
      <c r="BL371" s="16" t="s">
        <v>172</v>
      </c>
      <c r="BM371" s="221" t="s">
        <v>617</v>
      </c>
    </row>
    <row r="372" s="1" customFormat="1">
      <c r="B372" s="37"/>
      <c r="C372" s="38"/>
      <c r="D372" s="223" t="s">
        <v>174</v>
      </c>
      <c r="E372" s="38"/>
      <c r="F372" s="224" t="s">
        <v>613</v>
      </c>
      <c r="G372" s="38"/>
      <c r="H372" s="38"/>
      <c r="I372" s="134"/>
      <c r="J372" s="38"/>
      <c r="K372" s="38"/>
      <c r="L372" s="42"/>
      <c r="M372" s="225"/>
      <c r="N372" s="82"/>
      <c r="O372" s="82"/>
      <c r="P372" s="82"/>
      <c r="Q372" s="82"/>
      <c r="R372" s="82"/>
      <c r="S372" s="82"/>
      <c r="T372" s="83"/>
      <c r="AT372" s="16" t="s">
        <v>174</v>
      </c>
      <c r="AU372" s="16" t="s">
        <v>87</v>
      </c>
    </row>
    <row r="373" s="1" customFormat="1" ht="24" customHeight="1">
      <c r="B373" s="37"/>
      <c r="C373" s="210" t="s">
        <v>618</v>
      </c>
      <c r="D373" s="210" t="s">
        <v>167</v>
      </c>
      <c r="E373" s="211" t="s">
        <v>619</v>
      </c>
      <c r="F373" s="212" t="s">
        <v>620</v>
      </c>
      <c r="G373" s="213" t="s">
        <v>238</v>
      </c>
      <c r="H373" s="214">
        <v>148.30000000000001</v>
      </c>
      <c r="I373" s="215"/>
      <c r="J373" s="216">
        <f>ROUND(I373*H373,2)</f>
        <v>0</v>
      </c>
      <c r="K373" s="212" t="s">
        <v>171</v>
      </c>
      <c r="L373" s="42"/>
      <c r="M373" s="217" t="s">
        <v>19</v>
      </c>
      <c r="N373" s="218" t="s">
        <v>48</v>
      </c>
      <c r="O373" s="82"/>
      <c r="P373" s="219">
        <f>O373*H373</f>
        <v>0</v>
      </c>
      <c r="Q373" s="219">
        <v>0</v>
      </c>
      <c r="R373" s="219">
        <f>Q373*H373</f>
        <v>0</v>
      </c>
      <c r="S373" s="219">
        <v>0.045999999999999999</v>
      </c>
      <c r="T373" s="220">
        <f>S373*H373</f>
        <v>6.8218000000000005</v>
      </c>
      <c r="AR373" s="221" t="s">
        <v>172</v>
      </c>
      <c r="AT373" s="221" t="s">
        <v>167</v>
      </c>
      <c r="AU373" s="221" t="s">
        <v>87</v>
      </c>
      <c r="AY373" s="16" t="s">
        <v>165</v>
      </c>
      <c r="BE373" s="222">
        <f>IF(N373="základní",J373,0)</f>
        <v>0</v>
      </c>
      <c r="BF373" s="222">
        <f>IF(N373="snížená",J373,0)</f>
        <v>0</v>
      </c>
      <c r="BG373" s="222">
        <f>IF(N373="zákl. přenesená",J373,0)</f>
        <v>0</v>
      </c>
      <c r="BH373" s="222">
        <f>IF(N373="sníž. přenesená",J373,0)</f>
        <v>0</v>
      </c>
      <c r="BI373" s="222">
        <f>IF(N373="nulová",J373,0)</f>
        <v>0</v>
      </c>
      <c r="BJ373" s="16" t="s">
        <v>85</v>
      </c>
      <c r="BK373" s="222">
        <f>ROUND(I373*H373,2)</f>
        <v>0</v>
      </c>
      <c r="BL373" s="16" t="s">
        <v>172</v>
      </c>
      <c r="BM373" s="221" t="s">
        <v>621</v>
      </c>
    </row>
    <row r="374" s="1" customFormat="1">
      <c r="B374" s="37"/>
      <c r="C374" s="38"/>
      <c r="D374" s="223" t="s">
        <v>174</v>
      </c>
      <c r="E374" s="38"/>
      <c r="F374" s="224" t="s">
        <v>613</v>
      </c>
      <c r="G374" s="38"/>
      <c r="H374" s="38"/>
      <c r="I374" s="134"/>
      <c r="J374" s="38"/>
      <c r="K374" s="38"/>
      <c r="L374" s="42"/>
      <c r="M374" s="225"/>
      <c r="N374" s="82"/>
      <c r="O374" s="82"/>
      <c r="P374" s="82"/>
      <c r="Q374" s="82"/>
      <c r="R374" s="82"/>
      <c r="S374" s="82"/>
      <c r="T374" s="83"/>
      <c r="AT374" s="16" t="s">
        <v>174</v>
      </c>
      <c r="AU374" s="16" t="s">
        <v>87</v>
      </c>
    </row>
    <row r="375" s="12" customFormat="1">
      <c r="B375" s="226"/>
      <c r="C375" s="227"/>
      <c r="D375" s="223" t="s">
        <v>176</v>
      </c>
      <c r="E375" s="228" t="s">
        <v>19</v>
      </c>
      <c r="F375" s="229" t="s">
        <v>622</v>
      </c>
      <c r="G375" s="227"/>
      <c r="H375" s="228" t="s">
        <v>19</v>
      </c>
      <c r="I375" s="230"/>
      <c r="J375" s="227"/>
      <c r="K375" s="227"/>
      <c r="L375" s="231"/>
      <c r="M375" s="232"/>
      <c r="N375" s="233"/>
      <c r="O375" s="233"/>
      <c r="P375" s="233"/>
      <c r="Q375" s="233"/>
      <c r="R375" s="233"/>
      <c r="S375" s="233"/>
      <c r="T375" s="234"/>
      <c r="AT375" s="235" t="s">
        <v>176</v>
      </c>
      <c r="AU375" s="235" t="s">
        <v>87</v>
      </c>
      <c r="AV375" s="12" t="s">
        <v>85</v>
      </c>
      <c r="AW375" s="12" t="s">
        <v>36</v>
      </c>
      <c r="AX375" s="12" t="s">
        <v>77</v>
      </c>
      <c r="AY375" s="235" t="s">
        <v>165</v>
      </c>
    </row>
    <row r="376" s="13" customFormat="1">
      <c r="B376" s="236"/>
      <c r="C376" s="237"/>
      <c r="D376" s="223" t="s">
        <v>176</v>
      </c>
      <c r="E376" s="238" t="s">
        <v>19</v>
      </c>
      <c r="F376" s="239" t="s">
        <v>623</v>
      </c>
      <c r="G376" s="237"/>
      <c r="H376" s="240">
        <v>36.814</v>
      </c>
      <c r="I376" s="241"/>
      <c r="J376" s="237"/>
      <c r="K376" s="237"/>
      <c r="L376" s="242"/>
      <c r="M376" s="243"/>
      <c r="N376" s="244"/>
      <c r="O376" s="244"/>
      <c r="P376" s="244"/>
      <c r="Q376" s="244"/>
      <c r="R376" s="244"/>
      <c r="S376" s="244"/>
      <c r="T376" s="245"/>
      <c r="AT376" s="246" t="s">
        <v>176</v>
      </c>
      <c r="AU376" s="246" t="s">
        <v>87</v>
      </c>
      <c r="AV376" s="13" t="s">
        <v>87</v>
      </c>
      <c r="AW376" s="13" t="s">
        <v>36</v>
      </c>
      <c r="AX376" s="13" t="s">
        <v>77</v>
      </c>
      <c r="AY376" s="246" t="s">
        <v>165</v>
      </c>
    </row>
    <row r="377" s="12" customFormat="1">
      <c r="B377" s="226"/>
      <c r="C377" s="227"/>
      <c r="D377" s="223" t="s">
        <v>176</v>
      </c>
      <c r="E377" s="228" t="s">
        <v>19</v>
      </c>
      <c r="F377" s="229" t="s">
        <v>624</v>
      </c>
      <c r="G377" s="227"/>
      <c r="H377" s="228" t="s">
        <v>19</v>
      </c>
      <c r="I377" s="230"/>
      <c r="J377" s="227"/>
      <c r="K377" s="227"/>
      <c r="L377" s="231"/>
      <c r="M377" s="232"/>
      <c r="N377" s="233"/>
      <c r="O377" s="233"/>
      <c r="P377" s="233"/>
      <c r="Q377" s="233"/>
      <c r="R377" s="233"/>
      <c r="S377" s="233"/>
      <c r="T377" s="234"/>
      <c r="AT377" s="235" t="s">
        <v>176</v>
      </c>
      <c r="AU377" s="235" t="s">
        <v>87</v>
      </c>
      <c r="AV377" s="12" t="s">
        <v>85</v>
      </c>
      <c r="AW377" s="12" t="s">
        <v>36</v>
      </c>
      <c r="AX377" s="12" t="s">
        <v>77</v>
      </c>
      <c r="AY377" s="235" t="s">
        <v>165</v>
      </c>
    </row>
    <row r="378" s="13" customFormat="1">
      <c r="B378" s="236"/>
      <c r="C378" s="237"/>
      <c r="D378" s="223" t="s">
        <v>176</v>
      </c>
      <c r="E378" s="238" t="s">
        <v>19</v>
      </c>
      <c r="F378" s="239" t="s">
        <v>625</v>
      </c>
      <c r="G378" s="237"/>
      <c r="H378" s="240">
        <v>37.075000000000003</v>
      </c>
      <c r="I378" s="241"/>
      <c r="J378" s="237"/>
      <c r="K378" s="237"/>
      <c r="L378" s="242"/>
      <c r="M378" s="243"/>
      <c r="N378" s="244"/>
      <c r="O378" s="244"/>
      <c r="P378" s="244"/>
      <c r="Q378" s="244"/>
      <c r="R378" s="244"/>
      <c r="S378" s="244"/>
      <c r="T378" s="245"/>
      <c r="AT378" s="246" t="s">
        <v>176</v>
      </c>
      <c r="AU378" s="246" t="s">
        <v>87</v>
      </c>
      <c r="AV378" s="13" t="s">
        <v>87</v>
      </c>
      <c r="AW378" s="13" t="s">
        <v>36</v>
      </c>
      <c r="AX378" s="13" t="s">
        <v>77</v>
      </c>
      <c r="AY378" s="246" t="s">
        <v>165</v>
      </c>
    </row>
    <row r="379" s="12" customFormat="1">
      <c r="B379" s="226"/>
      <c r="C379" s="227"/>
      <c r="D379" s="223" t="s">
        <v>176</v>
      </c>
      <c r="E379" s="228" t="s">
        <v>19</v>
      </c>
      <c r="F379" s="229" t="s">
        <v>626</v>
      </c>
      <c r="G379" s="227"/>
      <c r="H379" s="228" t="s">
        <v>19</v>
      </c>
      <c r="I379" s="230"/>
      <c r="J379" s="227"/>
      <c r="K379" s="227"/>
      <c r="L379" s="231"/>
      <c r="M379" s="232"/>
      <c r="N379" s="233"/>
      <c r="O379" s="233"/>
      <c r="P379" s="233"/>
      <c r="Q379" s="233"/>
      <c r="R379" s="233"/>
      <c r="S379" s="233"/>
      <c r="T379" s="234"/>
      <c r="AT379" s="235" t="s">
        <v>176</v>
      </c>
      <c r="AU379" s="235" t="s">
        <v>87</v>
      </c>
      <c r="AV379" s="12" t="s">
        <v>85</v>
      </c>
      <c r="AW379" s="12" t="s">
        <v>36</v>
      </c>
      <c r="AX379" s="12" t="s">
        <v>77</v>
      </c>
      <c r="AY379" s="235" t="s">
        <v>165</v>
      </c>
    </row>
    <row r="380" s="13" customFormat="1">
      <c r="B380" s="236"/>
      <c r="C380" s="237"/>
      <c r="D380" s="223" t="s">
        <v>176</v>
      </c>
      <c r="E380" s="238" t="s">
        <v>19</v>
      </c>
      <c r="F380" s="239" t="s">
        <v>627</v>
      </c>
      <c r="G380" s="237"/>
      <c r="H380" s="240">
        <v>37.539000000000001</v>
      </c>
      <c r="I380" s="241"/>
      <c r="J380" s="237"/>
      <c r="K380" s="237"/>
      <c r="L380" s="242"/>
      <c r="M380" s="243"/>
      <c r="N380" s="244"/>
      <c r="O380" s="244"/>
      <c r="P380" s="244"/>
      <c r="Q380" s="244"/>
      <c r="R380" s="244"/>
      <c r="S380" s="244"/>
      <c r="T380" s="245"/>
      <c r="AT380" s="246" t="s">
        <v>176</v>
      </c>
      <c r="AU380" s="246" t="s">
        <v>87</v>
      </c>
      <c r="AV380" s="13" t="s">
        <v>87</v>
      </c>
      <c r="AW380" s="13" t="s">
        <v>36</v>
      </c>
      <c r="AX380" s="13" t="s">
        <v>77</v>
      </c>
      <c r="AY380" s="246" t="s">
        <v>165</v>
      </c>
    </row>
    <row r="381" s="12" customFormat="1">
      <c r="B381" s="226"/>
      <c r="C381" s="227"/>
      <c r="D381" s="223" t="s">
        <v>176</v>
      </c>
      <c r="E381" s="228" t="s">
        <v>19</v>
      </c>
      <c r="F381" s="229" t="s">
        <v>628</v>
      </c>
      <c r="G381" s="227"/>
      <c r="H381" s="228" t="s">
        <v>19</v>
      </c>
      <c r="I381" s="230"/>
      <c r="J381" s="227"/>
      <c r="K381" s="227"/>
      <c r="L381" s="231"/>
      <c r="M381" s="232"/>
      <c r="N381" s="233"/>
      <c r="O381" s="233"/>
      <c r="P381" s="233"/>
      <c r="Q381" s="233"/>
      <c r="R381" s="233"/>
      <c r="S381" s="233"/>
      <c r="T381" s="234"/>
      <c r="AT381" s="235" t="s">
        <v>176</v>
      </c>
      <c r="AU381" s="235" t="s">
        <v>87</v>
      </c>
      <c r="AV381" s="12" t="s">
        <v>85</v>
      </c>
      <c r="AW381" s="12" t="s">
        <v>36</v>
      </c>
      <c r="AX381" s="12" t="s">
        <v>77</v>
      </c>
      <c r="AY381" s="235" t="s">
        <v>165</v>
      </c>
    </row>
    <row r="382" s="13" customFormat="1">
      <c r="B382" s="236"/>
      <c r="C382" s="237"/>
      <c r="D382" s="223" t="s">
        <v>176</v>
      </c>
      <c r="E382" s="238" t="s">
        <v>19</v>
      </c>
      <c r="F382" s="239" t="s">
        <v>629</v>
      </c>
      <c r="G382" s="237"/>
      <c r="H382" s="240">
        <v>36.872</v>
      </c>
      <c r="I382" s="241"/>
      <c r="J382" s="237"/>
      <c r="K382" s="237"/>
      <c r="L382" s="242"/>
      <c r="M382" s="243"/>
      <c r="N382" s="244"/>
      <c r="O382" s="244"/>
      <c r="P382" s="244"/>
      <c r="Q382" s="244"/>
      <c r="R382" s="244"/>
      <c r="S382" s="244"/>
      <c r="T382" s="245"/>
      <c r="AT382" s="246" t="s">
        <v>176</v>
      </c>
      <c r="AU382" s="246" t="s">
        <v>87</v>
      </c>
      <c r="AV382" s="13" t="s">
        <v>87</v>
      </c>
      <c r="AW382" s="13" t="s">
        <v>36</v>
      </c>
      <c r="AX382" s="13" t="s">
        <v>77</v>
      </c>
      <c r="AY382" s="246" t="s">
        <v>165</v>
      </c>
    </row>
    <row r="383" s="11" customFormat="1" ht="22.8" customHeight="1">
      <c r="B383" s="194"/>
      <c r="C383" s="195"/>
      <c r="D383" s="196" t="s">
        <v>76</v>
      </c>
      <c r="E383" s="208" t="s">
        <v>630</v>
      </c>
      <c r="F383" s="208" t="s">
        <v>631</v>
      </c>
      <c r="G383" s="195"/>
      <c r="H383" s="195"/>
      <c r="I383" s="198"/>
      <c r="J383" s="209">
        <f>BK383</f>
        <v>0</v>
      </c>
      <c r="K383" s="195"/>
      <c r="L383" s="200"/>
      <c r="M383" s="201"/>
      <c r="N383" s="202"/>
      <c r="O383" s="202"/>
      <c r="P383" s="203">
        <f>SUM(P384:P392)</f>
        <v>0</v>
      </c>
      <c r="Q383" s="202"/>
      <c r="R383" s="203">
        <f>SUM(R384:R392)</f>
        <v>0</v>
      </c>
      <c r="S383" s="202"/>
      <c r="T383" s="204">
        <f>SUM(T384:T392)</f>
        <v>0</v>
      </c>
      <c r="AR383" s="205" t="s">
        <v>85</v>
      </c>
      <c r="AT383" s="206" t="s">
        <v>76</v>
      </c>
      <c r="AU383" s="206" t="s">
        <v>85</v>
      </c>
      <c r="AY383" s="205" t="s">
        <v>165</v>
      </c>
      <c r="BK383" s="207">
        <f>SUM(BK384:BK392)</f>
        <v>0</v>
      </c>
    </row>
    <row r="384" s="1" customFormat="1" ht="24" customHeight="1">
      <c r="B384" s="37"/>
      <c r="C384" s="210" t="s">
        <v>632</v>
      </c>
      <c r="D384" s="210" t="s">
        <v>167</v>
      </c>
      <c r="E384" s="211" t="s">
        <v>633</v>
      </c>
      <c r="F384" s="212" t="s">
        <v>634</v>
      </c>
      <c r="G384" s="213" t="s">
        <v>202</v>
      </c>
      <c r="H384" s="214">
        <v>144.64599999999999</v>
      </c>
      <c r="I384" s="215"/>
      <c r="J384" s="216">
        <f>ROUND(I384*H384,2)</f>
        <v>0</v>
      </c>
      <c r="K384" s="212" t="s">
        <v>171</v>
      </c>
      <c r="L384" s="42"/>
      <c r="M384" s="217" t="s">
        <v>19</v>
      </c>
      <c r="N384" s="218" t="s">
        <v>48</v>
      </c>
      <c r="O384" s="82"/>
      <c r="P384" s="219">
        <f>O384*H384</f>
        <v>0</v>
      </c>
      <c r="Q384" s="219">
        <v>0</v>
      </c>
      <c r="R384" s="219">
        <f>Q384*H384</f>
        <v>0</v>
      </c>
      <c r="S384" s="219">
        <v>0</v>
      </c>
      <c r="T384" s="220">
        <f>S384*H384</f>
        <v>0</v>
      </c>
      <c r="AR384" s="221" t="s">
        <v>172</v>
      </c>
      <c r="AT384" s="221" t="s">
        <v>167</v>
      </c>
      <c r="AU384" s="221" t="s">
        <v>87</v>
      </c>
      <c r="AY384" s="16" t="s">
        <v>165</v>
      </c>
      <c r="BE384" s="222">
        <f>IF(N384="základní",J384,0)</f>
        <v>0</v>
      </c>
      <c r="BF384" s="222">
        <f>IF(N384="snížená",J384,0)</f>
        <v>0</v>
      </c>
      <c r="BG384" s="222">
        <f>IF(N384="zákl. přenesená",J384,0)</f>
        <v>0</v>
      </c>
      <c r="BH384" s="222">
        <f>IF(N384="sníž. přenesená",J384,0)</f>
        <v>0</v>
      </c>
      <c r="BI384" s="222">
        <f>IF(N384="nulová",J384,0)</f>
        <v>0</v>
      </c>
      <c r="BJ384" s="16" t="s">
        <v>85</v>
      </c>
      <c r="BK384" s="222">
        <f>ROUND(I384*H384,2)</f>
        <v>0</v>
      </c>
      <c r="BL384" s="16" t="s">
        <v>172</v>
      </c>
      <c r="BM384" s="221" t="s">
        <v>635</v>
      </c>
    </row>
    <row r="385" s="1" customFormat="1">
      <c r="B385" s="37"/>
      <c r="C385" s="38"/>
      <c r="D385" s="223" t="s">
        <v>174</v>
      </c>
      <c r="E385" s="38"/>
      <c r="F385" s="224" t="s">
        <v>636</v>
      </c>
      <c r="G385" s="38"/>
      <c r="H385" s="38"/>
      <c r="I385" s="134"/>
      <c r="J385" s="38"/>
      <c r="K385" s="38"/>
      <c r="L385" s="42"/>
      <c r="M385" s="225"/>
      <c r="N385" s="82"/>
      <c r="O385" s="82"/>
      <c r="P385" s="82"/>
      <c r="Q385" s="82"/>
      <c r="R385" s="82"/>
      <c r="S385" s="82"/>
      <c r="T385" s="83"/>
      <c r="AT385" s="16" t="s">
        <v>174</v>
      </c>
      <c r="AU385" s="16" t="s">
        <v>87</v>
      </c>
    </row>
    <row r="386" s="1" customFormat="1" ht="16.5" customHeight="1">
      <c r="B386" s="37"/>
      <c r="C386" s="210" t="s">
        <v>637</v>
      </c>
      <c r="D386" s="210" t="s">
        <v>167</v>
      </c>
      <c r="E386" s="211" t="s">
        <v>638</v>
      </c>
      <c r="F386" s="212" t="s">
        <v>639</v>
      </c>
      <c r="G386" s="213" t="s">
        <v>202</v>
      </c>
      <c r="H386" s="214">
        <v>144.64599999999999</v>
      </c>
      <c r="I386" s="215"/>
      <c r="J386" s="216">
        <f>ROUND(I386*H386,2)</f>
        <v>0</v>
      </c>
      <c r="K386" s="212" t="s">
        <v>171</v>
      </c>
      <c r="L386" s="42"/>
      <c r="M386" s="217" t="s">
        <v>19</v>
      </c>
      <c r="N386" s="218" t="s">
        <v>48</v>
      </c>
      <c r="O386" s="82"/>
      <c r="P386" s="219">
        <f>O386*H386</f>
        <v>0</v>
      </c>
      <c r="Q386" s="219">
        <v>0</v>
      </c>
      <c r="R386" s="219">
        <f>Q386*H386</f>
        <v>0</v>
      </c>
      <c r="S386" s="219">
        <v>0</v>
      </c>
      <c r="T386" s="220">
        <f>S386*H386</f>
        <v>0</v>
      </c>
      <c r="AR386" s="221" t="s">
        <v>172</v>
      </c>
      <c r="AT386" s="221" t="s">
        <v>167</v>
      </c>
      <c r="AU386" s="221" t="s">
        <v>87</v>
      </c>
      <c r="AY386" s="16" t="s">
        <v>165</v>
      </c>
      <c r="BE386" s="222">
        <f>IF(N386="základní",J386,0)</f>
        <v>0</v>
      </c>
      <c r="BF386" s="222">
        <f>IF(N386="snížená",J386,0)</f>
        <v>0</v>
      </c>
      <c r="BG386" s="222">
        <f>IF(N386="zákl. přenesená",J386,0)</f>
        <v>0</v>
      </c>
      <c r="BH386" s="222">
        <f>IF(N386="sníž. přenesená",J386,0)</f>
        <v>0</v>
      </c>
      <c r="BI386" s="222">
        <f>IF(N386="nulová",J386,0)</f>
        <v>0</v>
      </c>
      <c r="BJ386" s="16" t="s">
        <v>85</v>
      </c>
      <c r="BK386" s="222">
        <f>ROUND(I386*H386,2)</f>
        <v>0</v>
      </c>
      <c r="BL386" s="16" t="s">
        <v>172</v>
      </c>
      <c r="BM386" s="221" t="s">
        <v>640</v>
      </c>
    </row>
    <row r="387" s="1" customFormat="1">
      <c r="B387" s="37"/>
      <c r="C387" s="38"/>
      <c r="D387" s="223" t="s">
        <v>174</v>
      </c>
      <c r="E387" s="38"/>
      <c r="F387" s="224" t="s">
        <v>641</v>
      </c>
      <c r="G387" s="38"/>
      <c r="H387" s="38"/>
      <c r="I387" s="134"/>
      <c r="J387" s="38"/>
      <c r="K387" s="38"/>
      <c r="L387" s="42"/>
      <c r="M387" s="225"/>
      <c r="N387" s="82"/>
      <c r="O387" s="82"/>
      <c r="P387" s="82"/>
      <c r="Q387" s="82"/>
      <c r="R387" s="82"/>
      <c r="S387" s="82"/>
      <c r="T387" s="83"/>
      <c r="AT387" s="16" t="s">
        <v>174</v>
      </c>
      <c r="AU387" s="16" t="s">
        <v>87</v>
      </c>
    </row>
    <row r="388" s="1" customFormat="1" ht="24" customHeight="1">
      <c r="B388" s="37"/>
      <c r="C388" s="210" t="s">
        <v>642</v>
      </c>
      <c r="D388" s="210" t="s">
        <v>167</v>
      </c>
      <c r="E388" s="211" t="s">
        <v>643</v>
      </c>
      <c r="F388" s="212" t="s">
        <v>644</v>
      </c>
      <c r="G388" s="213" t="s">
        <v>202</v>
      </c>
      <c r="H388" s="214">
        <v>2025.0440000000001</v>
      </c>
      <c r="I388" s="215"/>
      <c r="J388" s="216">
        <f>ROUND(I388*H388,2)</f>
        <v>0</v>
      </c>
      <c r="K388" s="212" t="s">
        <v>171</v>
      </c>
      <c r="L388" s="42"/>
      <c r="M388" s="217" t="s">
        <v>19</v>
      </c>
      <c r="N388" s="218" t="s">
        <v>48</v>
      </c>
      <c r="O388" s="82"/>
      <c r="P388" s="219">
        <f>O388*H388</f>
        <v>0</v>
      </c>
      <c r="Q388" s="219">
        <v>0</v>
      </c>
      <c r="R388" s="219">
        <f>Q388*H388</f>
        <v>0</v>
      </c>
      <c r="S388" s="219">
        <v>0</v>
      </c>
      <c r="T388" s="220">
        <f>S388*H388</f>
        <v>0</v>
      </c>
      <c r="AR388" s="221" t="s">
        <v>172</v>
      </c>
      <c r="AT388" s="221" t="s">
        <v>167</v>
      </c>
      <c r="AU388" s="221" t="s">
        <v>87</v>
      </c>
      <c r="AY388" s="16" t="s">
        <v>165</v>
      </c>
      <c r="BE388" s="222">
        <f>IF(N388="základní",J388,0)</f>
        <v>0</v>
      </c>
      <c r="BF388" s="222">
        <f>IF(N388="snížená",J388,0)</f>
        <v>0</v>
      </c>
      <c r="BG388" s="222">
        <f>IF(N388="zákl. přenesená",J388,0)</f>
        <v>0</v>
      </c>
      <c r="BH388" s="222">
        <f>IF(N388="sníž. přenesená",J388,0)</f>
        <v>0</v>
      </c>
      <c r="BI388" s="222">
        <f>IF(N388="nulová",J388,0)</f>
        <v>0</v>
      </c>
      <c r="BJ388" s="16" t="s">
        <v>85</v>
      </c>
      <c r="BK388" s="222">
        <f>ROUND(I388*H388,2)</f>
        <v>0</v>
      </c>
      <c r="BL388" s="16" t="s">
        <v>172</v>
      </c>
      <c r="BM388" s="221" t="s">
        <v>645</v>
      </c>
    </row>
    <row r="389" s="1" customFormat="1">
      <c r="B389" s="37"/>
      <c r="C389" s="38"/>
      <c r="D389" s="223" t="s">
        <v>174</v>
      </c>
      <c r="E389" s="38"/>
      <c r="F389" s="224" t="s">
        <v>641</v>
      </c>
      <c r="G389" s="38"/>
      <c r="H389" s="38"/>
      <c r="I389" s="134"/>
      <c r="J389" s="38"/>
      <c r="K389" s="38"/>
      <c r="L389" s="42"/>
      <c r="M389" s="225"/>
      <c r="N389" s="82"/>
      <c r="O389" s="82"/>
      <c r="P389" s="82"/>
      <c r="Q389" s="82"/>
      <c r="R389" s="82"/>
      <c r="S389" s="82"/>
      <c r="T389" s="83"/>
      <c r="AT389" s="16" t="s">
        <v>174</v>
      </c>
      <c r="AU389" s="16" t="s">
        <v>87</v>
      </c>
    </row>
    <row r="390" s="13" customFormat="1">
      <c r="B390" s="236"/>
      <c r="C390" s="237"/>
      <c r="D390" s="223" t="s">
        <v>176</v>
      </c>
      <c r="E390" s="237"/>
      <c r="F390" s="239" t="s">
        <v>646</v>
      </c>
      <c r="G390" s="237"/>
      <c r="H390" s="240">
        <v>2025.0440000000001</v>
      </c>
      <c r="I390" s="241"/>
      <c r="J390" s="237"/>
      <c r="K390" s="237"/>
      <c r="L390" s="242"/>
      <c r="M390" s="243"/>
      <c r="N390" s="244"/>
      <c r="O390" s="244"/>
      <c r="P390" s="244"/>
      <c r="Q390" s="244"/>
      <c r="R390" s="244"/>
      <c r="S390" s="244"/>
      <c r="T390" s="245"/>
      <c r="AT390" s="246" t="s">
        <v>176</v>
      </c>
      <c r="AU390" s="246" t="s">
        <v>87</v>
      </c>
      <c r="AV390" s="13" t="s">
        <v>87</v>
      </c>
      <c r="AW390" s="13" t="s">
        <v>4</v>
      </c>
      <c r="AX390" s="13" t="s">
        <v>85</v>
      </c>
      <c r="AY390" s="246" t="s">
        <v>165</v>
      </c>
    </row>
    <row r="391" s="1" customFormat="1" ht="24" customHeight="1">
      <c r="B391" s="37"/>
      <c r="C391" s="210" t="s">
        <v>647</v>
      </c>
      <c r="D391" s="210" t="s">
        <v>167</v>
      </c>
      <c r="E391" s="211" t="s">
        <v>648</v>
      </c>
      <c r="F391" s="212" t="s">
        <v>649</v>
      </c>
      <c r="G391" s="213" t="s">
        <v>202</v>
      </c>
      <c r="H391" s="214">
        <v>144.64599999999999</v>
      </c>
      <c r="I391" s="215"/>
      <c r="J391" s="216">
        <f>ROUND(I391*H391,2)</f>
        <v>0</v>
      </c>
      <c r="K391" s="212" t="s">
        <v>171</v>
      </c>
      <c r="L391" s="42"/>
      <c r="M391" s="217" t="s">
        <v>19</v>
      </c>
      <c r="N391" s="218" t="s">
        <v>48</v>
      </c>
      <c r="O391" s="82"/>
      <c r="P391" s="219">
        <f>O391*H391</f>
        <v>0</v>
      </c>
      <c r="Q391" s="219">
        <v>0</v>
      </c>
      <c r="R391" s="219">
        <f>Q391*H391</f>
        <v>0</v>
      </c>
      <c r="S391" s="219">
        <v>0</v>
      </c>
      <c r="T391" s="220">
        <f>S391*H391</f>
        <v>0</v>
      </c>
      <c r="AR391" s="221" t="s">
        <v>172</v>
      </c>
      <c r="AT391" s="221" t="s">
        <v>167</v>
      </c>
      <c r="AU391" s="221" t="s">
        <v>87</v>
      </c>
      <c r="AY391" s="16" t="s">
        <v>165</v>
      </c>
      <c r="BE391" s="222">
        <f>IF(N391="základní",J391,0)</f>
        <v>0</v>
      </c>
      <c r="BF391" s="222">
        <f>IF(N391="snížená",J391,0)</f>
        <v>0</v>
      </c>
      <c r="BG391" s="222">
        <f>IF(N391="zákl. přenesená",J391,0)</f>
        <v>0</v>
      </c>
      <c r="BH391" s="222">
        <f>IF(N391="sníž. přenesená",J391,0)</f>
        <v>0</v>
      </c>
      <c r="BI391" s="222">
        <f>IF(N391="nulová",J391,0)</f>
        <v>0</v>
      </c>
      <c r="BJ391" s="16" t="s">
        <v>85</v>
      </c>
      <c r="BK391" s="222">
        <f>ROUND(I391*H391,2)</f>
        <v>0</v>
      </c>
      <c r="BL391" s="16" t="s">
        <v>172</v>
      </c>
      <c r="BM391" s="221" t="s">
        <v>650</v>
      </c>
    </row>
    <row r="392" s="1" customFormat="1">
      <c r="B392" s="37"/>
      <c r="C392" s="38"/>
      <c r="D392" s="223" t="s">
        <v>174</v>
      </c>
      <c r="E392" s="38"/>
      <c r="F392" s="224" t="s">
        <v>651</v>
      </c>
      <c r="G392" s="38"/>
      <c r="H392" s="38"/>
      <c r="I392" s="134"/>
      <c r="J392" s="38"/>
      <c r="K392" s="38"/>
      <c r="L392" s="42"/>
      <c r="M392" s="225"/>
      <c r="N392" s="82"/>
      <c r="O392" s="82"/>
      <c r="P392" s="82"/>
      <c r="Q392" s="82"/>
      <c r="R392" s="82"/>
      <c r="S392" s="82"/>
      <c r="T392" s="83"/>
      <c r="AT392" s="16" t="s">
        <v>174</v>
      </c>
      <c r="AU392" s="16" t="s">
        <v>87</v>
      </c>
    </row>
    <row r="393" s="11" customFormat="1" ht="22.8" customHeight="1">
      <c r="B393" s="194"/>
      <c r="C393" s="195"/>
      <c r="D393" s="196" t="s">
        <v>76</v>
      </c>
      <c r="E393" s="208" t="s">
        <v>652</v>
      </c>
      <c r="F393" s="208" t="s">
        <v>653</v>
      </c>
      <c r="G393" s="195"/>
      <c r="H393" s="195"/>
      <c r="I393" s="198"/>
      <c r="J393" s="209">
        <f>BK393</f>
        <v>0</v>
      </c>
      <c r="K393" s="195"/>
      <c r="L393" s="200"/>
      <c r="M393" s="201"/>
      <c r="N393" s="202"/>
      <c r="O393" s="202"/>
      <c r="P393" s="203">
        <f>SUM(P394:P395)</f>
        <v>0</v>
      </c>
      <c r="Q393" s="202"/>
      <c r="R393" s="203">
        <f>SUM(R394:R395)</f>
        <v>0</v>
      </c>
      <c r="S393" s="202"/>
      <c r="T393" s="204">
        <f>SUM(T394:T395)</f>
        <v>0</v>
      </c>
      <c r="AR393" s="205" t="s">
        <v>85</v>
      </c>
      <c r="AT393" s="206" t="s">
        <v>76</v>
      </c>
      <c r="AU393" s="206" t="s">
        <v>85</v>
      </c>
      <c r="AY393" s="205" t="s">
        <v>165</v>
      </c>
      <c r="BK393" s="207">
        <f>SUM(BK394:BK395)</f>
        <v>0</v>
      </c>
    </row>
    <row r="394" s="1" customFormat="1" ht="24" customHeight="1">
      <c r="B394" s="37"/>
      <c r="C394" s="210" t="s">
        <v>654</v>
      </c>
      <c r="D394" s="210" t="s">
        <v>167</v>
      </c>
      <c r="E394" s="211" t="s">
        <v>655</v>
      </c>
      <c r="F394" s="212" t="s">
        <v>656</v>
      </c>
      <c r="G394" s="213" t="s">
        <v>202</v>
      </c>
      <c r="H394" s="214">
        <v>129.114</v>
      </c>
      <c r="I394" s="215"/>
      <c r="J394" s="216">
        <f>ROUND(I394*H394,2)</f>
        <v>0</v>
      </c>
      <c r="K394" s="212" t="s">
        <v>171</v>
      </c>
      <c r="L394" s="42"/>
      <c r="M394" s="217" t="s">
        <v>19</v>
      </c>
      <c r="N394" s="218" t="s">
        <v>48</v>
      </c>
      <c r="O394" s="82"/>
      <c r="P394" s="219">
        <f>O394*H394</f>
        <v>0</v>
      </c>
      <c r="Q394" s="219">
        <v>0</v>
      </c>
      <c r="R394" s="219">
        <f>Q394*H394</f>
        <v>0</v>
      </c>
      <c r="S394" s="219">
        <v>0</v>
      </c>
      <c r="T394" s="220">
        <f>S394*H394</f>
        <v>0</v>
      </c>
      <c r="AR394" s="221" t="s">
        <v>172</v>
      </c>
      <c r="AT394" s="221" t="s">
        <v>167</v>
      </c>
      <c r="AU394" s="221" t="s">
        <v>87</v>
      </c>
      <c r="AY394" s="16" t="s">
        <v>165</v>
      </c>
      <c r="BE394" s="222">
        <f>IF(N394="základní",J394,0)</f>
        <v>0</v>
      </c>
      <c r="BF394" s="222">
        <f>IF(N394="snížená",J394,0)</f>
        <v>0</v>
      </c>
      <c r="BG394" s="222">
        <f>IF(N394="zákl. přenesená",J394,0)</f>
        <v>0</v>
      </c>
      <c r="BH394" s="222">
        <f>IF(N394="sníž. přenesená",J394,0)</f>
        <v>0</v>
      </c>
      <c r="BI394" s="222">
        <f>IF(N394="nulová",J394,0)</f>
        <v>0</v>
      </c>
      <c r="BJ394" s="16" t="s">
        <v>85</v>
      </c>
      <c r="BK394" s="222">
        <f>ROUND(I394*H394,2)</f>
        <v>0</v>
      </c>
      <c r="BL394" s="16" t="s">
        <v>172</v>
      </c>
      <c r="BM394" s="221" t="s">
        <v>657</v>
      </c>
    </row>
    <row r="395" s="1" customFormat="1">
      <c r="B395" s="37"/>
      <c r="C395" s="38"/>
      <c r="D395" s="223" t="s">
        <v>174</v>
      </c>
      <c r="E395" s="38"/>
      <c r="F395" s="224" t="s">
        <v>658</v>
      </c>
      <c r="G395" s="38"/>
      <c r="H395" s="38"/>
      <c r="I395" s="134"/>
      <c r="J395" s="38"/>
      <c r="K395" s="38"/>
      <c r="L395" s="42"/>
      <c r="M395" s="225"/>
      <c r="N395" s="82"/>
      <c r="O395" s="82"/>
      <c r="P395" s="82"/>
      <c r="Q395" s="82"/>
      <c r="R395" s="82"/>
      <c r="S395" s="82"/>
      <c r="T395" s="83"/>
      <c r="AT395" s="16" t="s">
        <v>174</v>
      </c>
      <c r="AU395" s="16" t="s">
        <v>87</v>
      </c>
    </row>
    <row r="396" s="11" customFormat="1" ht="25.92" customHeight="1">
      <c r="B396" s="194"/>
      <c r="C396" s="195"/>
      <c r="D396" s="196" t="s">
        <v>76</v>
      </c>
      <c r="E396" s="197" t="s">
        <v>659</v>
      </c>
      <c r="F396" s="197" t="s">
        <v>660</v>
      </c>
      <c r="G396" s="195"/>
      <c r="H396" s="195"/>
      <c r="I396" s="198"/>
      <c r="J396" s="199">
        <f>BK396</f>
        <v>0</v>
      </c>
      <c r="K396" s="195"/>
      <c r="L396" s="200"/>
      <c r="M396" s="201"/>
      <c r="N396" s="202"/>
      <c r="O396" s="202"/>
      <c r="P396" s="203">
        <f>P397+P421+P436+P453+P471+P486+P506+P530+P565+P618+P629+P665+P670+P689+P777+P796+P838</f>
        <v>0</v>
      </c>
      <c r="Q396" s="202"/>
      <c r="R396" s="203">
        <f>R397+R421+R436+R453+R471+R486+R506+R530+R565+R618+R629+R665+R670+R689+R777+R796+R838</f>
        <v>23.993391393467402</v>
      </c>
      <c r="S396" s="202"/>
      <c r="T396" s="204">
        <f>T397+T421+T436+T453+T471+T486+T506+T530+T565+T618+T629+T665+T670+T689+T777+T796+T838</f>
        <v>0.38478068000000004</v>
      </c>
      <c r="AR396" s="205" t="s">
        <v>87</v>
      </c>
      <c r="AT396" s="206" t="s">
        <v>76</v>
      </c>
      <c r="AU396" s="206" t="s">
        <v>77</v>
      </c>
      <c r="AY396" s="205" t="s">
        <v>165</v>
      </c>
      <c r="BK396" s="207">
        <f>BK397+BK421+BK436+BK453+BK471+BK486+BK506+BK530+BK565+BK618+BK629+BK665+BK670+BK689+BK777+BK796+BK838</f>
        <v>0</v>
      </c>
    </row>
    <row r="397" s="11" customFormat="1" ht="22.8" customHeight="1">
      <c r="B397" s="194"/>
      <c r="C397" s="195"/>
      <c r="D397" s="196" t="s">
        <v>76</v>
      </c>
      <c r="E397" s="208" t="s">
        <v>661</v>
      </c>
      <c r="F397" s="208" t="s">
        <v>662</v>
      </c>
      <c r="G397" s="195"/>
      <c r="H397" s="195"/>
      <c r="I397" s="198"/>
      <c r="J397" s="209">
        <f>BK397</f>
        <v>0</v>
      </c>
      <c r="K397" s="195"/>
      <c r="L397" s="200"/>
      <c r="M397" s="201"/>
      <c r="N397" s="202"/>
      <c r="O397" s="202"/>
      <c r="P397" s="203">
        <f>SUM(P398:P420)</f>
        <v>0</v>
      </c>
      <c r="Q397" s="202"/>
      <c r="R397" s="203">
        <f>SUM(R398:R420)</f>
        <v>0.96171375874999998</v>
      </c>
      <c r="S397" s="202"/>
      <c r="T397" s="204">
        <f>SUM(T398:T420)</f>
        <v>0</v>
      </c>
      <c r="AR397" s="205" t="s">
        <v>87</v>
      </c>
      <c r="AT397" s="206" t="s">
        <v>76</v>
      </c>
      <c r="AU397" s="206" t="s">
        <v>85</v>
      </c>
      <c r="AY397" s="205" t="s">
        <v>165</v>
      </c>
      <c r="BK397" s="207">
        <f>SUM(BK398:BK420)</f>
        <v>0</v>
      </c>
    </row>
    <row r="398" s="1" customFormat="1" ht="24" customHeight="1">
      <c r="B398" s="37"/>
      <c r="C398" s="210" t="s">
        <v>663</v>
      </c>
      <c r="D398" s="210" t="s">
        <v>167</v>
      </c>
      <c r="E398" s="211" t="s">
        <v>664</v>
      </c>
      <c r="F398" s="212" t="s">
        <v>665</v>
      </c>
      <c r="G398" s="213" t="s">
        <v>238</v>
      </c>
      <c r="H398" s="214">
        <v>59.552</v>
      </c>
      <c r="I398" s="215"/>
      <c r="J398" s="216">
        <f>ROUND(I398*H398,2)</f>
        <v>0</v>
      </c>
      <c r="K398" s="212" t="s">
        <v>171</v>
      </c>
      <c r="L398" s="42"/>
      <c r="M398" s="217" t="s">
        <v>19</v>
      </c>
      <c r="N398" s="218" t="s">
        <v>48</v>
      </c>
      <c r="O398" s="82"/>
      <c r="P398" s="219">
        <f>O398*H398</f>
        <v>0</v>
      </c>
      <c r="Q398" s="219">
        <v>0</v>
      </c>
      <c r="R398" s="219">
        <f>Q398*H398</f>
        <v>0</v>
      </c>
      <c r="S398" s="219">
        <v>0</v>
      </c>
      <c r="T398" s="220">
        <f>S398*H398</f>
        <v>0</v>
      </c>
      <c r="AR398" s="221" t="s">
        <v>258</v>
      </c>
      <c r="AT398" s="221" t="s">
        <v>167</v>
      </c>
      <c r="AU398" s="221" t="s">
        <v>87</v>
      </c>
      <c r="AY398" s="16" t="s">
        <v>165</v>
      </c>
      <c r="BE398" s="222">
        <f>IF(N398="základní",J398,0)</f>
        <v>0</v>
      </c>
      <c r="BF398" s="222">
        <f>IF(N398="snížená",J398,0)</f>
        <v>0</v>
      </c>
      <c r="BG398" s="222">
        <f>IF(N398="zákl. přenesená",J398,0)</f>
        <v>0</v>
      </c>
      <c r="BH398" s="222">
        <f>IF(N398="sníž. přenesená",J398,0)</f>
        <v>0</v>
      </c>
      <c r="BI398" s="222">
        <f>IF(N398="nulová",J398,0)</f>
        <v>0</v>
      </c>
      <c r="BJ398" s="16" t="s">
        <v>85</v>
      </c>
      <c r="BK398" s="222">
        <f>ROUND(I398*H398,2)</f>
        <v>0</v>
      </c>
      <c r="BL398" s="16" t="s">
        <v>258</v>
      </c>
      <c r="BM398" s="221" t="s">
        <v>666</v>
      </c>
    </row>
    <row r="399" s="1" customFormat="1">
      <c r="B399" s="37"/>
      <c r="C399" s="38"/>
      <c r="D399" s="223" t="s">
        <v>174</v>
      </c>
      <c r="E399" s="38"/>
      <c r="F399" s="224" t="s">
        <v>667</v>
      </c>
      <c r="G399" s="38"/>
      <c r="H399" s="38"/>
      <c r="I399" s="134"/>
      <c r="J399" s="38"/>
      <c r="K399" s="38"/>
      <c r="L399" s="42"/>
      <c r="M399" s="225"/>
      <c r="N399" s="82"/>
      <c r="O399" s="82"/>
      <c r="P399" s="82"/>
      <c r="Q399" s="82"/>
      <c r="R399" s="82"/>
      <c r="S399" s="82"/>
      <c r="T399" s="83"/>
      <c r="AT399" s="16" t="s">
        <v>174</v>
      </c>
      <c r="AU399" s="16" t="s">
        <v>87</v>
      </c>
    </row>
    <row r="400" s="12" customFormat="1">
      <c r="B400" s="226"/>
      <c r="C400" s="227"/>
      <c r="D400" s="223" t="s">
        <v>176</v>
      </c>
      <c r="E400" s="228" t="s">
        <v>19</v>
      </c>
      <c r="F400" s="229" t="s">
        <v>668</v>
      </c>
      <c r="G400" s="227"/>
      <c r="H400" s="228" t="s">
        <v>19</v>
      </c>
      <c r="I400" s="230"/>
      <c r="J400" s="227"/>
      <c r="K400" s="227"/>
      <c r="L400" s="231"/>
      <c r="M400" s="232"/>
      <c r="N400" s="233"/>
      <c r="O400" s="233"/>
      <c r="P400" s="233"/>
      <c r="Q400" s="233"/>
      <c r="R400" s="233"/>
      <c r="S400" s="233"/>
      <c r="T400" s="234"/>
      <c r="AT400" s="235" t="s">
        <v>176</v>
      </c>
      <c r="AU400" s="235" t="s">
        <v>87</v>
      </c>
      <c r="AV400" s="12" t="s">
        <v>85</v>
      </c>
      <c r="AW400" s="12" t="s">
        <v>36</v>
      </c>
      <c r="AX400" s="12" t="s">
        <v>77</v>
      </c>
      <c r="AY400" s="235" t="s">
        <v>165</v>
      </c>
    </row>
    <row r="401" s="13" customFormat="1">
      <c r="B401" s="236"/>
      <c r="C401" s="237"/>
      <c r="D401" s="223" t="s">
        <v>176</v>
      </c>
      <c r="E401" s="238" t="s">
        <v>19</v>
      </c>
      <c r="F401" s="239" t="s">
        <v>454</v>
      </c>
      <c r="G401" s="237"/>
      <c r="H401" s="240">
        <v>50.752000000000002</v>
      </c>
      <c r="I401" s="241"/>
      <c r="J401" s="237"/>
      <c r="K401" s="237"/>
      <c r="L401" s="242"/>
      <c r="M401" s="243"/>
      <c r="N401" s="244"/>
      <c r="O401" s="244"/>
      <c r="P401" s="244"/>
      <c r="Q401" s="244"/>
      <c r="R401" s="244"/>
      <c r="S401" s="244"/>
      <c r="T401" s="245"/>
      <c r="AT401" s="246" t="s">
        <v>176</v>
      </c>
      <c r="AU401" s="246" t="s">
        <v>87</v>
      </c>
      <c r="AV401" s="13" t="s">
        <v>87</v>
      </c>
      <c r="AW401" s="13" t="s">
        <v>36</v>
      </c>
      <c r="AX401" s="13" t="s">
        <v>77</v>
      </c>
      <c r="AY401" s="246" t="s">
        <v>165</v>
      </c>
    </row>
    <row r="402" s="13" customFormat="1">
      <c r="B402" s="236"/>
      <c r="C402" s="237"/>
      <c r="D402" s="223" t="s">
        <v>176</v>
      </c>
      <c r="E402" s="238" t="s">
        <v>19</v>
      </c>
      <c r="F402" s="239" t="s">
        <v>455</v>
      </c>
      <c r="G402" s="237"/>
      <c r="H402" s="240">
        <v>8.8000000000000007</v>
      </c>
      <c r="I402" s="241"/>
      <c r="J402" s="237"/>
      <c r="K402" s="237"/>
      <c r="L402" s="242"/>
      <c r="M402" s="243"/>
      <c r="N402" s="244"/>
      <c r="O402" s="244"/>
      <c r="P402" s="244"/>
      <c r="Q402" s="244"/>
      <c r="R402" s="244"/>
      <c r="S402" s="244"/>
      <c r="T402" s="245"/>
      <c r="AT402" s="246" t="s">
        <v>176</v>
      </c>
      <c r="AU402" s="246" t="s">
        <v>87</v>
      </c>
      <c r="AV402" s="13" t="s">
        <v>87</v>
      </c>
      <c r="AW402" s="13" t="s">
        <v>36</v>
      </c>
      <c r="AX402" s="13" t="s">
        <v>77</v>
      </c>
      <c r="AY402" s="246" t="s">
        <v>165</v>
      </c>
    </row>
    <row r="403" s="1" customFormat="1" ht="16.5" customHeight="1">
      <c r="B403" s="37"/>
      <c r="C403" s="247" t="s">
        <v>669</v>
      </c>
      <c r="D403" s="247" t="s">
        <v>218</v>
      </c>
      <c r="E403" s="248" t="s">
        <v>670</v>
      </c>
      <c r="F403" s="249" t="s">
        <v>671</v>
      </c>
      <c r="G403" s="250" t="s">
        <v>202</v>
      </c>
      <c r="H403" s="251">
        <v>0.023</v>
      </c>
      <c r="I403" s="252"/>
      <c r="J403" s="253">
        <f>ROUND(I403*H403,2)</f>
        <v>0</v>
      </c>
      <c r="K403" s="249" t="s">
        <v>171</v>
      </c>
      <c r="L403" s="254"/>
      <c r="M403" s="255" t="s">
        <v>19</v>
      </c>
      <c r="N403" s="256" t="s">
        <v>48</v>
      </c>
      <c r="O403" s="82"/>
      <c r="P403" s="219">
        <f>O403*H403</f>
        <v>0</v>
      </c>
      <c r="Q403" s="219">
        <v>1</v>
      </c>
      <c r="R403" s="219">
        <f>Q403*H403</f>
        <v>0.023</v>
      </c>
      <c r="S403" s="219">
        <v>0</v>
      </c>
      <c r="T403" s="220">
        <f>S403*H403</f>
        <v>0</v>
      </c>
      <c r="AR403" s="221" t="s">
        <v>390</v>
      </c>
      <c r="AT403" s="221" t="s">
        <v>218</v>
      </c>
      <c r="AU403" s="221" t="s">
        <v>87</v>
      </c>
      <c r="AY403" s="16" t="s">
        <v>165</v>
      </c>
      <c r="BE403" s="222">
        <f>IF(N403="základní",J403,0)</f>
        <v>0</v>
      </c>
      <c r="BF403" s="222">
        <f>IF(N403="snížená",J403,0)</f>
        <v>0</v>
      </c>
      <c r="BG403" s="222">
        <f>IF(N403="zákl. přenesená",J403,0)</f>
        <v>0</v>
      </c>
      <c r="BH403" s="222">
        <f>IF(N403="sníž. přenesená",J403,0)</f>
        <v>0</v>
      </c>
      <c r="BI403" s="222">
        <f>IF(N403="nulová",J403,0)</f>
        <v>0</v>
      </c>
      <c r="BJ403" s="16" t="s">
        <v>85</v>
      </c>
      <c r="BK403" s="222">
        <f>ROUND(I403*H403,2)</f>
        <v>0</v>
      </c>
      <c r="BL403" s="16" t="s">
        <v>258</v>
      </c>
      <c r="BM403" s="221" t="s">
        <v>672</v>
      </c>
    </row>
    <row r="404" s="1" customFormat="1">
      <c r="B404" s="37"/>
      <c r="C404" s="38"/>
      <c r="D404" s="223" t="s">
        <v>673</v>
      </c>
      <c r="E404" s="38"/>
      <c r="F404" s="224" t="s">
        <v>674</v>
      </c>
      <c r="G404" s="38"/>
      <c r="H404" s="38"/>
      <c r="I404" s="134"/>
      <c r="J404" s="38"/>
      <c r="K404" s="38"/>
      <c r="L404" s="42"/>
      <c r="M404" s="225"/>
      <c r="N404" s="82"/>
      <c r="O404" s="82"/>
      <c r="P404" s="82"/>
      <c r="Q404" s="82"/>
      <c r="R404" s="82"/>
      <c r="S404" s="82"/>
      <c r="T404" s="83"/>
      <c r="AT404" s="16" t="s">
        <v>673</v>
      </c>
      <c r="AU404" s="16" t="s">
        <v>87</v>
      </c>
    </row>
    <row r="405" s="13" customFormat="1">
      <c r="B405" s="236"/>
      <c r="C405" s="237"/>
      <c r="D405" s="223" t="s">
        <v>176</v>
      </c>
      <c r="E405" s="238" t="s">
        <v>19</v>
      </c>
      <c r="F405" s="239" t="s">
        <v>675</v>
      </c>
      <c r="G405" s="237"/>
      <c r="H405" s="240">
        <v>0.023</v>
      </c>
      <c r="I405" s="241"/>
      <c r="J405" s="237"/>
      <c r="K405" s="237"/>
      <c r="L405" s="242"/>
      <c r="M405" s="243"/>
      <c r="N405" s="244"/>
      <c r="O405" s="244"/>
      <c r="P405" s="244"/>
      <c r="Q405" s="244"/>
      <c r="R405" s="244"/>
      <c r="S405" s="244"/>
      <c r="T405" s="245"/>
      <c r="AT405" s="246" t="s">
        <v>176</v>
      </c>
      <c r="AU405" s="246" t="s">
        <v>87</v>
      </c>
      <c r="AV405" s="13" t="s">
        <v>87</v>
      </c>
      <c r="AW405" s="13" t="s">
        <v>36</v>
      </c>
      <c r="AX405" s="13" t="s">
        <v>77</v>
      </c>
      <c r="AY405" s="246" t="s">
        <v>165</v>
      </c>
    </row>
    <row r="406" s="1" customFormat="1" ht="16.5" customHeight="1">
      <c r="B406" s="37"/>
      <c r="C406" s="210" t="s">
        <v>676</v>
      </c>
      <c r="D406" s="210" t="s">
        <v>167</v>
      </c>
      <c r="E406" s="211" t="s">
        <v>677</v>
      </c>
      <c r="F406" s="212" t="s">
        <v>678</v>
      </c>
      <c r="G406" s="213" t="s">
        <v>238</v>
      </c>
      <c r="H406" s="214">
        <v>119.105</v>
      </c>
      <c r="I406" s="215"/>
      <c r="J406" s="216">
        <f>ROUND(I406*H406,2)</f>
        <v>0</v>
      </c>
      <c r="K406" s="212" t="s">
        <v>171</v>
      </c>
      <c r="L406" s="42"/>
      <c r="M406" s="217" t="s">
        <v>19</v>
      </c>
      <c r="N406" s="218" t="s">
        <v>48</v>
      </c>
      <c r="O406" s="82"/>
      <c r="P406" s="219">
        <f>O406*H406</f>
        <v>0</v>
      </c>
      <c r="Q406" s="219">
        <v>0.00039825</v>
      </c>
      <c r="R406" s="219">
        <f>Q406*H406</f>
        <v>0.047433566250000003</v>
      </c>
      <c r="S406" s="219">
        <v>0</v>
      </c>
      <c r="T406" s="220">
        <f>S406*H406</f>
        <v>0</v>
      </c>
      <c r="AR406" s="221" t="s">
        <v>258</v>
      </c>
      <c r="AT406" s="221" t="s">
        <v>167</v>
      </c>
      <c r="AU406" s="221" t="s">
        <v>87</v>
      </c>
      <c r="AY406" s="16" t="s">
        <v>165</v>
      </c>
      <c r="BE406" s="222">
        <f>IF(N406="základní",J406,0)</f>
        <v>0</v>
      </c>
      <c r="BF406" s="222">
        <f>IF(N406="snížená",J406,0)</f>
        <v>0</v>
      </c>
      <c r="BG406" s="222">
        <f>IF(N406="zákl. přenesená",J406,0)</f>
        <v>0</v>
      </c>
      <c r="BH406" s="222">
        <f>IF(N406="sníž. přenesená",J406,0)</f>
        <v>0</v>
      </c>
      <c r="BI406" s="222">
        <f>IF(N406="nulová",J406,0)</f>
        <v>0</v>
      </c>
      <c r="BJ406" s="16" t="s">
        <v>85</v>
      </c>
      <c r="BK406" s="222">
        <f>ROUND(I406*H406,2)</f>
        <v>0</v>
      </c>
      <c r="BL406" s="16" t="s">
        <v>258</v>
      </c>
      <c r="BM406" s="221" t="s">
        <v>679</v>
      </c>
    </row>
    <row r="407" s="1" customFormat="1">
      <c r="B407" s="37"/>
      <c r="C407" s="38"/>
      <c r="D407" s="223" t="s">
        <v>174</v>
      </c>
      <c r="E407" s="38"/>
      <c r="F407" s="224" t="s">
        <v>680</v>
      </c>
      <c r="G407" s="38"/>
      <c r="H407" s="38"/>
      <c r="I407" s="134"/>
      <c r="J407" s="38"/>
      <c r="K407" s="38"/>
      <c r="L407" s="42"/>
      <c r="M407" s="225"/>
      <c r="N407" s="82"/>
      <c r="O407" s="82"/>
      <c r="P407" s="82"/>
      <c r="Q407" s="82"/>
      <c r="R407" s="82"/>
      <c r="S407" s="82"/>
      <c r="T407" s="83"/>
      <c r="AT407" s="16" t="s">
        <v>174</v>
      </c>
      <c r="AU407" s="16" t="s">
        <v>87</v>
      </c>
    </row>
    <row r="408" s="12" customFormat="1">
      <c r="B408" s="226"/>
      <c r="C408" s="227"/>
      <c r="D408" s="223" t="s">
        <v>176</v>
      </c>
      <c r="E408" s="228" t="s">
        <v>19</v>
      </c>
      <c r="F408" s="229" t="s">
        <v>681</v>
      </c>
      <c r="G408" s="227"/>
      <c r="H408" s="228" t="s">
        <v>19</v>
      </c>
      <c r="I408" s="230"/>
      <c r="J408" s="227"/>
      <c r="K408" s="227"/>
      <c r="L408" s="231"/>
      <c r="M408" s="232"/>
      <c r="N408" s="233"/>
      <c r="O408" s="233"/>
      <c r="P408" s="233"/>
      <c r="Q408" s="233"/>
      <c r="R408" s="233"/>
      <c r="S408" s="233"/>
      <c r="T408" s="234"/>
      <c r="AT408" s="235" t="s">
        <v>176</v>
      </c>
      <c r="AU408" s="235" t="s">
        <v>87</v>
      </c>
      <c r="AV408" s="12" t="s">
        <v>85</v>
      </c>
      <c r="AW408" s="12" t="s">
        <v>36</v>
      </c>
      <c r="AX408" s="12" t="s">
        <v>77</v>
      </c>
      <c r="AY408" s="235" t="s">
        <v>165</v>
      </c>
    </row>
    <row r="409" s="13" customFormat="1">
      <c r="B409" s="236"/>
      <c r="C409" s="237"/>
      <c r="D409" s="223" t="s">
        <v>176</v>
      </c>
      <c r="E409" s="238" t="s">
        <v>19</v>
      </c>
      <c r="F409" s="239" t="s">
        <v>682</v>
      </c>
      <c r="G409" s="237"/>
      <c r="H409" s="240">
        <v>101.505</v>
      </c>
      <c r="I409" s="241"/>
      <c r="J409" s="237"/>
      <c r="K409" s="237"/>
      <c r="L409" s="242"/>
      <c r="M409" s="243"/>
      <c r="N409" s="244"/>
      <c r="O409" s="244"/>
      <c r="P409" s="244"/>
      <c r="Q409" s="244"/>
      <c r="R409" s="244"/>
      <c r="S409" s="244"/>
      <c r="T409" s="245"/>
      <c r="AT409" s="246" t="s">
        <v>176</v>
      </c>
      <c r="AU409" s="246" t="s">
        <v>87</v>
      </c>
      <c r="AV409" s="13" t="s">
        <v>87</v>
      </c>
      <c r="AW409" s="13" t="s">
        <v>36</v>
      </c>
      <c r="AX409" s="13" t="s">
        <v>77</v>
      </c>
      <c r="AY409" s="246" t="s">
        <v>165</v>
      </c>
    </row>
    <row r="410" s="13" customFormat="1">
      <c r="B410" s="236"/>
      <c r="C410" s="237"/>
      <c r="D410" s="223" t="s">
        <v>176</v>
      </c>
      <c r="E410" s="238" t="s">
        <v>19</v>
      </c>
      <c r="F410" s="239" t="s">
        <v>683</v>
      </c>
      <c r="G410" s="237"/>
      <c r="H410" s="240">
        <v>17.600000000000001</v>
      </c>
      <c r="I410" s="241"/>
      <c r="J410" s="237"/>
      <c r="K410" s="237"/>
      <c r="L410" s="242"/>
      <c r="M410" s="243"/>
      <c r="N410" s="244"/>
      <c r="O410" s="244"/>
      <c r="P410" s="244"/>
      <c r="Q410" s="244"/>
      <c r="R410" s="244"/>
      <c r="S410" s="244"/>
      <c r="T410" s="245"/>
      <c r="AT410" s="246" t="s">
        <v>176</v>
      </c>
      <c r="AU410" s="246" t="s">
        <v>87</v>
      </c>
      <c r="AV410" s="13" t="s">
        <v>87</v>
      </c>
      <c r="AW410" s="13" t="s">
        <v>36</v>
      </c>
      <c r="AX410" s="13" t="s">
        <v>77</v>
      </c>
      <c r="AY410" s="246" t="s">
        <v>165</v>
      </c>
    </row>
    <row r="411" s="1" customFormat="1" ht="24" customHeight="1">
      <c r="B411" s="37"/>
      <c r="C411" s="247" t="s">
        <v>684</v>
      </c>
      <c r="D411" s="247" t="s">
        <v>218</v>
      </c>
      <c r="E411" s="248" t="s">
        <v>685</v>
      </c>
      <c r="F411" s="249" t="s">
        <v>686</v>
      </c>
      <c r="G411" s="250" t="s">
        <v>238</v>
      </c>
      <c r="H411" s="251">
        <v>136.971</v>
      </c>
      <c r="I411" s="252"/>
      <c r="J411" s="253">
        <f>ROUND(I411*H411,2)</f>
        <v>0</v>
      </c>
      <c r="K411" s="249" t="s">
        <v>171</v>
      </c>
      <c r="L411" s="254"/>
      <c r="M411" s="255" t="s">
        <v>19</v>
      </c>
      <c r="N411" s="256" t="s">
        <v>48</v>
      </c>
      <c r="O411" s="82"/>
      <c r="P411" s="219">
        <f>O411*H411</f>
        <v>0</v>
      </c>
      <c r="Q411" s="219">
        <v>0.0038800000000000002</v>
      </c>
      <c r="R411" s="219">
        <f>Q411*H411</f>
        <v>0.53144748000000008</v>
      </c>
      <c r="S411" s="219">
        <v>0</v>
      </c>
      <c r="T411" s="220">
        <f>S411*H411</f>
        <v>0</v>
      </c>
      <c r="AR411" s="221" t="s">
        <v>390</v>
      </c>
      <c r="AT411" s="221" t="s">
        <v>218</v>
      </c>
      <c r="AU411" s="221" t="s">
        <v>87</v>
      </c>
      <c r="AY411" s="16" t="s">
        <v>165</v>
      </c>
      <c r="BE411" s="222">
        <f>IF(N411="základní",J411,0)</f>
        <v>0</v>
      </c>
      <c r="BF411" s="222">
        <f>IF(N411="snížená",J411,0)</f>
        <v>0</v>
      </c>
      <c r="BG411" s="222">
        <f>IF(N411="zákl. přenesená",J411,0)</f>
        <v>0</v>
      </c>
      <c r="BH411" s="222">
        <f>IF(N411="sníž. přenesená",J411,0)</f>
        <v>0</v>
      </c>
      <c r="BI411" s="222">
        <f>IF(N411="nulová",J411,0)</f>
        <v>0</v>
      </c>
      <c r="BJ411" s="16" t="s">
        <v>85</v>
      </c>
      <c r="BK411" s="222">
        <f>ROUND(I411*H411,2)</f>
        <v>0</v>
      </c>
      <c r="BL411" s="16" t="s">
        <v>258</v>
      </c>
      <c r="BM411" s="221" t="s">
        <v>687</v>
      </c>
    </row>
    <row r="412" s="13" customFormat="1">
      <c r="B412" s="236"/>
      <c r="C412" s="237"/>
      <c r="D412" s="223" t="s">
        <v>176</v>
      </c>
      <c r="E412" s="237"/>
      <c r="F412" s="239" t="s">
        <v>688</v>
      </c>
      <c r="G412" s="237"/>
      <c r="H412" s="240">
        <v>136.971</v>
      </c>
      <c r="I412" s="241"/>
      <c r="J412" s="237"/>
      <c r="K412" s="237"/>
      <c r="L412" s="242"/>
      <c r="M412" s="243"/>
      <c r="N412" s="244"/>
      <c r="O412" s="244"/>
      <c r="P412" s="244"/>
      <c r="Q412" s="244"/>
      <c r="R412" s="244"/>
      <c r="S412" s="244"/>
      <c r="T412" s="245"/>
      <c r="AT412" s="246" t="s">
        <v>176</v>
      </c>
      <c r="AU412" s="246" t="s">
        <v>87</v>
      </c>
      <c r="AV412" s="13" t="s">
        <v>87</v>
      </c>
      <c r="AW412" s="13" t="s">
        <v>4</v>
      </c>
      <c r="AX412" s="13" t="s">
        <v>85</v>
      </c>
      <c r="AY412" s="246" t="s">
        <v>165</v>
      </c>
    </row>
    <row r="413" s="1" customFormat="1" ht="16.5" customHeight="1">
      <c r="B413" s="37"/>
      <c r="C413" s="210" t="s">
        <v>689</v>
      </c>
      <c r="D413" s="210" t="s">
        <v>167</v>
      </c>
      <c r="E413" s="211" t="s">
        <v>690</v>
      </c>
      <c r="F413" s="212" t="s">
        <v>691</v>
      </c>
      <c r="G413" s="213" t="s">
        <v>238</v>
      </c>
      <c r="H413" s="214">
        <v>11.404999999999999</v>
      </c>
      <c r="I413" s="215"/>
      <c r="J413" s="216">
        <f>ROUND(I413*H413,2)</f>
        <v>0</v>
      </c>
      <c r="K413" s="212" t="s">
        <v>171</v>
      </c>
      <c r="L413" s="42"/>
      <c r="M413" s="217" t="s">
        <v>19</v>
      </c>
      <c r="N413" s="218" t="s">
        <v>48</v>
      </c>
      <c r="O413" s="82"/>
      <c r="P413" s="219">
        <f>O413*H413</f>
        <v>0</v>
      </c>
      <c r="Q413" s="219">
        <v>0.0045224999999999996</v>
      </c>
      <c r="R413" s="219">
        <f>Q413*H413</f>
        <v>0.051579112499999989</v>
      </c>
      <c r="S413" s="219">
        <v>0</v>
      </c>
      <c r="T413" s="220">
        <f>S413*H413</f>
        <v>0</v>
      </c>
      <c r="AR413" s="221" t="s">
        <v>258</v>
      </c>
      <c r="AT413" s="221" t="s">
        <v>167</v>
      </c>
      <c r="AU413" s="221" t="s">
        <v>87</v>
      </c>
      <c r="AY413" s="16" t="s">
        <v>165</v>
      </c>
      <c r="BE413" s="222">
        <f>IF(N413="základní",J413,0)</f>
        <v>0</v>
      </c>
      <c r="BF413" s="222">
        <f>IF(N413="snížená",J413,0)</f>
        <v>0</v>
      </c>
      <c r="BG413" s="222">
        <f>IF(N413="zákl. přenesená",J413,0)</f>
        <v>0</v>
      </c>
      <c r="BH413" s="222">
        <f>IF(N413="sníž. přenesená",J413,0)</f>
        <v>0</v>
      </c>
      <c r="BI413" s="222">
        <f>IF(N413="nulová",J413,0)</f>
        <v>0</v>
      </c>
      <c r="BJ413" s="16" t="s">
        <v>85</v>
      </c>
      <c r="BK413" s="222">
        <f>ROUND(I413*H413,2)</f>
        <v>0</v>
      </c>
      <c r="BL413" s="16" t="s">
        <v>258</v>
      </c>
      <c r="BM413" s="221" t="s">
        <v>692</v>
      </c>
    </row>
    <row r="414" s="12" customFormat="1">
      <c r="B414" s="226"/>
      <c r="C414" s="227"/>
      <c r="D414" s="223" t="s">
        <v>176</v>
      </c>
      <c r="E414" s="228" t="s">
        <v>19</v>
      </c>
      <c r="F414" s="229" t="s">
        <v>693</v>
      </c>
      <c r="G414" s="227"/>
      <c r="H414" s="228" t="s">
        <v>19</v>
      </c>
      <c r="I414" s="230"/>
      <c r="J414" s="227"/>
      <c r="K414" s="227"/>
      <c r="L414" s="231"/>
      <c r="M414" s="232"/>
      <c r="N414" s="233"/>
      <c r="O414" s="233"/>
      <c r="P414" s="233"/>
      <c r="Q414" s="233"/>
      <c r="R414" s="233"/>
      <c r="S414" s="233"/>
      <c r="T414" s="234"/>
      <c r="AT414" s="235" t="s">
        <v>176</v>
      </c>
      <c r="AU414" s="235" t="s">
        <v>87</v>
      </c>
      <c r="AV414" s="12" t="s">
        <v>85</v>
      </c>
      <c r="AW414" s="12" t="s">
        <v>36</v>
      </c>
      <c r="AX414" s="12" t="s">
        <v>77</v>
      </c>
      <c r="AY414" s="235" t="s">
        <v>165</v>
      </c>
    </row>
    <row r="415" s="13" customFormat="1">
      <c r="B415" s="236"/>
      <c r="C415" s="237"/>
      <c r="D415" s="223" t="s">
        <v>176</v>
      </c>
      <c r="E415" s="238" t="s">
        <v>19</v>
      </c>
      <c r="F415" s="239" t="s">
        <v>694</v>
      </c>
      <c r="G415" s="237"/>
      <c r="H415" s="240">
        <v>11.404999999999999</v>
      </c>
      <c r="I415" s="241"/>
      <c r="J415" s="237"/>
      <c r="K415" s="237"/>
      <c r="L415" s="242"/>
      <c r="M415" s="243"/>
      <c r="N415" s="244"/>
      <c r="O415" s="244"/>
      <c r="P415" s="244"/>
      <c r="Q415" s="244"/>
      <c r="R415" s="244"/>
      <c r="S415" s="244"/>
      <c r="T415" s="245"/>
      <c r="AT415" s="246" t="s">
        <v>176</v>
      </c>
      <c r="AU415" s="246" t="s">
        <v>87</v>
      </c>
      <c r="AV415" s="13" t="s">
        <v>87</v>
      </c>
      <c r="AW415" s="13" t="s">
        <v>36</v>
      </c>
      <c r="AX415" s="13" t="s">
        <v>77</v>
      </c>
      <c r="AY415" s="246" t="s">
        <v>165</v>
      </c>
    </row>
    <row r="416" s="1" customFormat="1" ht="16.5" customHeight="1">
      <c r="B416" s="37"/>
      <c r="C416" s="210" t="s">
        <v>695</v>
      </c>
      <c r="D416" s="210" t="s">
        <v>167</v>
      </c>
      <c r="E416" s="211" t="s">
        <v>696</v>
      </c>
      <c r="F416" s="212" t="s">
        <v>697</v>
      </c>
      <c r="G416" s="213" t="s">
        <v>238</v>
      </c>
      <c r="H416" s="214">
        <v>68.159999999999997</v>
      </c>
      <c r="I416" s="215"/>
      <c r="J416" s="216">
        <f>ROUND(I416*H416,2)</f>
        <v>0</v>
      </c>
      <c r="K416" s="212" t="s">
        <v>171</v>
      </c>
      <c r="L416" s="42"/>
      <c r="M416" s="217" t="s">
        <v>19</v>
      </c>
      <c r="N416" s="218" t="s">
        <v>48</v>
      </c>
      <c r="O416" s="82"/>
      <c r="P416" s="219">
        <f>O416*H416</f>
        <v>0</v>
      </c>
      <c r="Q416" s="219">
        <v>0.0045224999999999996</v>
      </c>
      <c r="R416" s="219">
        <f>Q416*H416</f>
        <v>0.30825359999999996</v>
      </c>
      <c r="S416" s="219">
        <v>0</v>
      </c>
      <c r="T416" s="220">
        <f>S416*H416</f>
        <v>0</v>
      </c>
      <c r="AR416" s="221" t="s">
        <v>258</v>
      </c>
      <c r="AT416" s="221" t="s">
        <v>167</v>
      </c>
      <c r="AU416" s="221" t="s">
        <v>87</v>
      </c>
      <c r="AY416" s="16" t="s">
        <v>165</v>
      </c>
      <c r="BE416" s="222">
        <f>IF(N416="základní",J416,0)</f>
        <v>0</v>
      </c>
      <c r="BF416" s="222">
        <f>IF(N416="snížená",J416,0)</f>
        <v>0</v>
      </c>
      <c r="BG416" s="222">
        <f>IF(N416="zákl. přenesená",J416,0)</f>
        <v>0</v>
      </c>
      <c r="BH416" s="222">
        <f>IF(N416="sníž. přenesená",J416,0)</f>
        <v>0</v>
      </c>
      <c r="BI416" s="222">
        <f>IF(N416="nulová",J416,0)</f>
        <v>0</v>
      </c>
      <c r="BJ416" s="16" t="s">
        <v>85</v>
      </c>
      <c r="BK416" s="222">
        <f>ROUND(I416*H416,2)</f>
        <v>0</v>
      </c>
      <c r="BL416" s="16" t="s">
        <v>258</v>
      </c>
      <c r="BM416" s="221" t="s">
        <v>698</v>
      </c>
    </row>
    <row r="417" s="12" customFormat="1">
      <c r="B417" s="226"/>
      <c r="C417" s="227"/>
      <c r="D417" s="223" t="s">
        <v>176</v>
      </c>
      <c r="E417" s="228" t="s">
        <v>19</v>
      </c>
      <c r="F417" s="229" t="s">
        <v>699</v>
      </c>
      <c r="G417" s="227"/>
      <c r="H417" s="228" t="s">
        <v>19</v>
      </c>
      <c r="I417" s="230"/>
      <c r="J417" s="227"/>
      <c r="K417" s="227"/>
      <c r="L417" s="231"/>
      <c r="M417" s="232"/>
      <c r="N417" s="233"/>
      <c r="O417" s="233"/>
      <c r="P417" s="233"/>
      <c r="Q417" s="233"/>
      <c r="R417" s="233"/>
      <c r="S417" s="233"/>
      <c r="T417" s="234"/>
      <c r="AT417" s="235" t="s">
        <v>176</v>
      </c>
      <c r="AU417" s="235" t="s">
        <v>87</v>
      </c>
      <c r="AV417" s="12" t="s">
        <v>85</v>
      </c>
      <c r="AW417" s="12" t="s">
        <v>36</v>
      </c>
      <c r="AX417" s="12" t="s">
        <v>77</v>
      </c>
      <c r="AY417" s="235" t="s">
        <v>165</v>
      </c>
    </row>
    <row r="418" s="13" customFormat="1">
      <c r="B418" s="236"/>
      <c r="C418" s="237"/>
      <c r="D418" s="223" t="s">
        <v>176</v>
      </c>
      <c r="E418" s="238" t="s">
        <v>19</v>
      </c>
      <c r="F418" s="239" t="s">
        <v>700</v>
      </c>
      <c r="G418" s="237"/>
      <c r="H418" s="240">
        <v>68.159999999999997</v>
      </c>
      <c r="I418" s="241"/>
      <c r="J418" s="237"/>
      <c r="K418" s="237"/>
      <c r="L418" s="242"/>
      <c r="M418" s="243"/>
      <c r="N418" s="244"/>
      <c r="O418" s="244"/>
      <c r="P418" s="244"/>
      <c r="Q418" s="244"/>
      <c r="R418" s="244"/>
      <c r="S418" s="244"/>
      <c r="T418" s="245"/>
      <c r="AT418" s="246" t="s">
        <v>176</v>
      </c>
      <c r="AU418" s="246" t="s">
        <v>87</v>
      </c>
      <c r="AV418" s="13" t="s">
        <v>87</v>
      </c>
      <c r="AW418" s="13" t="s">
        <v>36</v>
      </c>
      <c r="AX418" s="13" t="s">
        <v>77</v>
      </c>
      <c r="AY418" s="246" t="s">
        <v>165</v>
      </c>
    </row>
    <row r="419" s="1" customFormat="1" ht="24" customHeight="1">
      <c r="B419" s="37"/>
      <c r="C419" s="210" t="s">
        <v>701</v>
      </c>
      <c r="D419" s="210" t="s">
        <v>167</v>
      </c>
      <c r="E419" s="211" t="s">
        <v>702</v>
      </c>
      <c r="F419" s="212" t="s">
        <v>703</v>
      </c>
      <c r="G419" s="213" t="s">
        <v>202</v>
      </c>
      <c r="H419" s="214">
        <v>0.96199999999999997</v>
      </c>
      <c r="I419" s="215"/>
      <c r="J419" s="216">
        <f>ROUND(I419*H419,2)</f>
        <v>0</v>
      </c>
      <c r="K419" s="212" t="s">
        <v>171</v>
      </c>
      <c r="L419" s="42"/>
      <c r="M419" s="217" t="s">
        <v>19</v>
      </c>
      <c r="N419" s="218" t="s">
        <v>48</v>
      </c>
      <c r="O419" s="82"/>
      <c r="P419" s="219">
        <f>O419*H419</f>
        <v>0</v>
      </c>
      <c r="Q419" s="219">
        <v>0</v>
      </c>
      <c r="R419" s="219">
        <f>Q419*H419</f>
        <v>0</v>
      </c>
      <c r="S419" s="219">
        <v>0</v>
      </c>
      <c r="T419" s="220">
        <f>S419*H419</f>
        <v>0</v>
      </c>
      <c r="AR419" s="221" t="s">
        <v>258</v>
      </c>
      <c r="AT419" s="221" t="s">
        <v>167</v>
      </c>
      <c r="AU419" s="221" t="s">
        <v>87</v>
      </c>
      <c r="AY419" s="16" t="s">
        <v>165</v>
      </c>
      <c r="BE419" s="222">
        <f>IF(N419="základní",J419,0)</f>
        <v>0</v>
      </c>
      <c r="BF419" s="222">
        <f>IF(N419="snížená",J419,0)</f>
        <v>0</v>
      </c>
      <c r="BG419" s="222">
        <f>IF(N419="zákl. přenesená",J419,0)</f>
        <v>0</v>
      </c>
      <c r="BH419" s="222">
        <f>IF(N419="sníž. přenesená",J419,0)</f>
        <v>0</v>
      </c>
      <c r="BI419" s="222">
        <f>IF(N419="nulová",J419,0)</f>
        <v>0</v>
      </c>
      <c r="BJ419" s="16" t="s">
        <v>85</v>
      </c>
      <c r="BK419" s="222">
        <f>ROUND(I419*H419,2)</f>
        <v>0</v>
      </c>
      <c r="BL419" s="16" t="s">
        <v>258</v>
      </c>
      <c r="BM419" s="221" t="s">
        <v>704</v>
      </c>
    </row>
    <row r="420" s="1" customFormat="1">
      <c r="B420" s="37"/>
      <c r="C420" s="38"/>
      <c r="D420" s="223" t="s">
        <v>174</v>
      </c>
      <c r="E420" s="38"/>
      <c r="F420" s="224" t="s">
        <v>705</v>
      </c>
      <c r="G420" s="38"/>
      <c r="H420" s="38"/>
      <c r="I420" s="134"/>
      <c r="J420" s="38"/>
      <c r="K420" s="38"/>
      <c r="L420" s="42"/>
      <c r="M420" s="225"/>
      <c r="N420" s="82"/>
      <c r="O420" s="82"/>
      <c r="P420" s="82"/>
      <c r="Q420" s="82"/>
      <c r="R420" s="82"/>
      <c r="S420" s="82"/>
      <c r="T420" s="83"/>
      <c r="AT420" s="16" t="s">
        <v>174</v>
      </c>
      <c r="AU420" s="16" t="s">
        <v>87</v>
      </c>
    </row>
    <row r="421" s="11" customFormat="1" ht="22.8" customHeight="1">
      <c r="B421" s="194"/>
      <c r="C421" s="195"/>
      <c r="D421" s="196" t="s">
        <v>76</v>
      </c>
      <c r="E421" s="208" t="s">
        <v>706</v>
      </c>
      <c r="F421" s="208" t="s">
        <v>707</v>
      </c>
      <c r="G421" s="195"/>
      <c r="H421" s="195"/>
      <c r="I421" s="198"/>
      <c r="J421" s="209">
        <f>BK421</f>
        <v>0</v>
      </c>
      <c r="K421" s="195"/>
      <c r="L421" s="200"/>
      <c r="M421" s="201"/>
      <c r="N421" s="202"/>
      <c r="O421" s="202"/>
      <c r="P421" s="203">
        <f>SUM(P422:P435)</f>
        <v>0</v>
      </c>
      <c r="Q421" s="202"/>
      <c r="R421" s="203">
        <f>SUM(R422:R435)</f>
        <v>0.16571694000000001</v>
      </c>
      <c r="S421" s="202"/>
      <c r="T421" s="204">
        <f>SUM(T422:T435)</f>
        <v>0</v>
      </c>
      <c r="AR421" s="205" t="s">
        <v>87</v>
      </c>
      <c r="AT421" s="206" t="s">
        <v>76</v>
      </c>
      <c r="AU421" s="206" t="s">
        <v>85</v>
      </c>
      <c r="AY421" s="205" t="s">
        <v>165</v>
      </c>
      <c r="BK421" s="207">
        <f>SUM(BK422:BK435)</f>
        <v>0</v>
      </c>
    </row>
    <row r="422" s="1" customFormat="1" ht="24" customHeight="1">
      <c r="B422" s="37"/>
      <c r="C422" s="210" t="s">
        <v>708</v>
      </c>
      <c r="D422" s="210" t="s">
        <v>167</v>
      </c>
      <c r="E422" s="211" t="s">
        <v>709</v>
      </c>
      <c r="F422" s="212" t="s">
        <v>710</v>
      </c>
      <c r="G422" s="213" t="s">
        <v>238</v>
      </c>
      <c r="H422" s="214">
        <v>59.552</v>
      </c>
      <c r="I422" s="215"/>
      <c r="J422" s="216">
        <f>ROUND(I422*H422,2)</f>
        <v>0</v>
      </c>
      <c r="K422" s="212" t="s">
        <v>171</v>
      </c>
      <c r="L422" s="42"/>
      <c r="M422" s="217" t="s">
        <v>19</v>
      </c>
      <c r="N422" s="218" t="s">
        <v>48</v>
      </c>
      <c r="O422" s="82"/>
      <c r="P422" s="219">
        <f>O422*H422</f>
        <v>0</v>
      </c>
      <c r="Q422" s="219">
        <v>0</v>
      </c>
      <c r="R422" s="219">
        <f>Q422*H422</f>
        <v>0</v>
      </c>
      <c r="S422" s="219">
        <v>0</v>
      </c>
      <c r="T422" s="220">
        <f>S422*H422</f>
        <v>0</v>
      </c>
      <c r="AR422" s="221" t="s">
        <v>258</v>
      </c>
      <c r="AT422" s="221" t="s">
        <v>167</v>
      </c>
      <c r="AU422" s="221" t="s">
        <v>87</v>
      </c>
      <c r="AY422" s="16" t="s">
        <v>165</v>
      </c>
      <c r="BE422" s="222">
        <f>IF(N422="základní",J422,0)</f>
        <v>0</v>
      </c>
      <c r="BF422" s="222">
        <f>IF(N422="snížená",J422,0)</f>
        <v>0</v>
      </c>
      <c r="BG422" s="222">
        <f>IF(N422="zákl. přenesená",J422,0)</f>
        <v>0</v>
      </c>
      <c r="BH422" s="222">
        <f>IF(N422="sníž. přenesená",J422,0)</f>
        <v>0</v>
      </c>
      <c r="BI422" s="222">
        <f>IF(N422="nulová",J422,0)</f>
        <v>0</v>
      </c>
      <c r="BJ422" s="16" t="s">
        <v>85</v>
      </c>
      <c r="BK422" s="222">
        <f>ROUND(I422*H422,2)</f>
        <v>0</v>
      </c>
      <c r="BL422" s="16" t="s">
        <v>258</v>
      </c>
      <c r="BM422" s="221" t="s">
        <v>711</v>
      </c>
    </row>
    <row r="423" s="1" customFormat="1">
      <c r="B423" s="37"/>
      <c r="C423" s="38"/>
      <c r="D423" s="223" t="s">
        <v>174</v>
      </c>
      <c r="E423" s="38"/>
      <c r="F423" s="224" t="s">
        <v>712</v>
      </c>
      <c r="G423" s="38"/>
      <c r="H423" s="38"/>
      <c r="I423" s="134"/>
      <c r="J423" s="38"/>
      <c r="K423" s="38"/>
      <c r="L423" s="42"/>
      <c r="M423" s="225"/>
      <c r="N423" s="82"/>
      <c r="O423" s="82"/>
      <c r="P423" s="82"/>
      <c r="Q423" s="82"/>
      <c r="R423" s="82"/>
      <c r="S423" s="82"/>
      <c r="T423" s="83"/>
      <c r="AT423" s="16" t="s">
        <v>174</v>
      </c>
      <c r="AU423" s="16" t="s">
        <v>87</v>
      </c>
    </row>
    <row r="424" s="12" customFormat="1">
      <c r="B424" s="226"/>
      <c r="C424" s="227"/>
      <c r="D424" s="223" t="s">
        <v>176</v>
      </c>
      <c r="E424" s="228" t="s">
        <v>19</v>
      </c>
      <c r="F424" s="229" t="s">
        <v>668</v>
      </c>
      <c r="G424" s="227"/>
      <c r="H424" s="228" t="s">
        <v>19</v>
      </c>
      <c r="I424" s="230"/>
      <c r="J424" s="227"/>
      <c r="K424" s="227"/>
      <c r="L424" s="231"/>
      <c r="M424" s="232"/>
      <c r="N424" s="233"/>
      <c r="O424" s="233"/>
      <c r="P424" s="233"/>
      <c r="Q424" s="233"/>
      <c r="R424" s="233"/>
      <c r="S424" s="233"/>
      <c r="T424" s="234"/>
      <c r="AT424" s="235" t="s">
        <v>176</v>
      </c>
      <c r="AU424" s="235" t="s">
        <v>87</v>
      </c>
      <c r="AV424" s="12" t="s">
        <v>85</v>
      </c>
      <c r="AW424" s="12" t="s">
        <v>36</v>
      </c>
      <c r="AX424" s="12" t="s">
        <v>77</v>
      </c>
      <c r="AY424" s="235" t="s">
        <v>165</v>
      </c>
    </row>
    <row r="425" s="13" customFormat="1">
      <c r="B425" s="236"/>
      <c r="C425" s="237"/>
      <c r="D425" s="223" t="s">
        <v>176</v>
      </c>
      <c r="E425" s="238" t="s">
        <v>19</v>
      </c>
      <c r="F425" s="239" t="s">
        <v>454</v>
      </c>
      <c r="G425" s="237"/>
      <c r="H425" s="240">
        <v>50.752000000000002</v>
      </c>
      <c r="I425" s="241"/>
      <c r="J425" s="237"/>
      <c r="K425" s="237"/>
      <c r="L425" s="242"/>
      <c r="M425" s="243"/>
      <c r="N425" s="244"/>
      <c r="O425" s="244"/>
      <c r="P425" s="244"/>
      <c r="Q425" s="244"/>
      <c r="R425" s="244"/>
      <c r="S425" s="244"/>
      <c r="T425" s="245"/>
      <c r="AT425" s="246" t="s">
        <v>176</v>
      </c>
      <c r="AU425" s="246" t="s">
        <v>87</v>
      </c>
      <c r="AV425" s="13" t="s">
        <v>87</v>
      </c>
      <c r="AW425" s="13" t="s">
        <v>36</v>
      </c>
      <c r="AX425" s="13" t="s">
        <v>77</v>
      </c>
      <c r="AY425" s="246" t="s">
        <v>165</v>
      </c>
    </row>
    <row r="426" s="13" customFormat="1">
      <c r="B426" s="236"/>
      <c r="C426" s="237"/>
      <c r="D426" s="223" t="s">
        <v>176</v>
      </c>
      <c r="E426" s="238" t="s">
        <v>19</v>
      </c>
      <c r="F426" s="239" t="s">
        <v>455</v>
      </c>
      <c r="G426" s="237"/>
      <c r="H426" s="240">
        <v>8.8000000000000007</v>
      </c>
      <c r="I426" s="241"/>
      <c r="J426" s="237"/>
      <c r="K426" s="237"/>
      <c r="L426" s="242"/>
      <c r="M426" s="243"/>
      <c r="N426" s="244"/>
      <c r="O426" s="244"/>
      <c r="P426" s="244"/>
      <c r="Q426" s="244"/>
      <c r="R426" s="244"/>
      <c r="S426" s="244"/>
      <c r="T426" s="245"/>
      <c r="AT426" s="246" t="s">
        <v>176</v>
      </c>
      <c r="AU426" s="246" t="s">
        <v>87</v>
      </c>
      <c r="AV426" s="13" t="s">
        <v>87</v>
      </c>
      <c r="AW426" s="13" t="s">
        <v>36</v>
      </c>
      <c r="AX426" s="13" t="s">
        <v>77</v>
      </c>
      <c r="AY426" s="246" t="s">
        <v>165</v>
      </c>
    </row>
    <row r="427" s="1" customFormat="1" ht="16.5" customHeight="1">
      <c r="B427" s="37"/>
      <c r="C427" s="247" t="s">
        <v>713</v>
      </c>
      <c r="D427" s="247" t="s">
        <v>218</v>
      </c>
      <c r="E427" s="248" t="s">
        <v>714</v>
      </c>
      <c r="F427" s="249" t="s">
        <v>715</v>
      </c>
      <c r="G427" s="250" t="s">
        <v>238</v>
      </c>
      <c r="H427" s="251">
        <v>62.530000000000001</v>
      </c>
      <c r="I427" s="252"/>
      <c r="J427" s="253">
        <f>ROUND(I427*H427,2)</f>
        <v>0</v>
      </c>
      <c r="K427" s="249" t="s">
        <v>171</v>
      </c>
      <c r="L427" s="254"/>
      <c r="M427" s="255" t="s">
        <v>19</v>
      </c>
      <c r="N427" s="256" t="s">
        <v>48</v>
      </c>
      <c r="O427" s="82"/>
      <c r="P427" s="219">
        <f>O427*H427</f>
        <v>0</v>
      </c>
      <c r="Q427" s="219">
        <v>0.0025000000000000001</v>
      </c>
      <c r="R427" s="219">
        <f>Q427*H427</f>
        <v>0.15632500000000002</v>
      </c>
      <c r="S427" s="219">
        <v>0</v>
      </c>
      <c r="T427" s="220">
        <f>S427*H427</f>
        <v>0</v>
      </c>
      <c r="AR427" s="221" t="s">
        <v>390</v>
      </c>
      <c r="AT427" s="221" t="s">
        <v>218</v>
      </c>
      <c r="AU427" s="221" t="s">
        <v>87</v>
      </c>
      <c r="AY427" s="16" t="s">
        <v>165</v>
      </c>
      <c r="BE427" s="222">
        <f>IF(N427="základní",J427,0)</f>
        <v>0</v>
      </c>
      <c r="BF427" s="222">
        <f>IF(N427="snížená",J427,0)</f>
        <v>0</v>
      </c>
      <c r="BG427" s="222">
        <f>IF(N427="zákl. přenesená",J427,0)</f>
        <v>0</v>
      </c>
      <c r="BH427" s="222">
        <f>IF(N427="sníž. přenesená",J427,0)</f>
        <v>0</v>
      </c>
      <c r="BI427" s="222">
        <f>IF(N427="nulová",J427,0)</f>
        <v>0</v>
      </c>
      <c r="BJ427" s="16" t="s">
        <v>85</v>
      </c>
      <c r="BK427" s="222">
        <f>ROUND(I427*H427,2)</f>
        <v>0</v>
      </c>
      <c r="BL427" s="16" t="s">
        <v>258</v>
      </c>
      <c r="BM427" s="221" t="s">
        <v>716</v>
      </c>
    </row>
    <row r="428" s="13" customFormat="1">
      <c r="B428" s="236"/>
      <c r="C428" s="237"/>
      <c r="D428" s="223" t="s">
        <v>176</v>
      </c>
      <c r="E428" s="237"/>
      <c r="F428" s="239" t="s">
        <v>717</v>
      </c>
      <c r="G428" s="237"/>
      <c r="H428" s="240">
        <v>62.530000000000001</v>
      </c>
      <c r="I428" s="241"/>
      <c r="J428" s="237"/>
      <c r="K428" s="237"/>
      <c r="L428" s="242"/>
      <c r="M428" s="243"/>
      <c r="N428" s="244"/>
      <c r="O428" s="244"/>
      <c r="P428" s="244"/>
      <c r="Q428" s="244"/>
      <c r="R428" s="244"/>
      <c r="S428" s="244"/>
      <c r="T428" s="245"/>
      <c r="AT428" s="246" t="s">
        <v>176</v>
      </c>
      <c r="AU428" s="246" t="s">
        <v>87</v>
      </c>
      <c r="AV428" s="13" t="s">
        <v>87</v>
      </c>
      <c r="AW428" s="13" t="s">
        <v>4</v>
      </c>
      <c r="AX428" s="13" t="s">
        <v>85</v>
      </c>
      <c r="AY428" s="246" t="s">
        <v>165</v>
      </c>
    </row>
    <row r="429" s="1" customFormat="1" ht="16.5" customHeight="1">
      <c r="B429" s="37"/>
      <c r="C429" s="210" t="s">
        <v>718</v>
      </c>
      <c r="D429" s="210" t="s">
        <v>167</v>
      </c>
      <c r="E429" s="211" t="s">
        <v>719</v>
      </c>
      <c r="F429" s="212" t="s">
        <v>720</v>
      </c>
      <c r="G429" s="213" t="s">
        <v>324</v>
      </c>
      <c r="H429" s="214">
        <v>447.23500000000001</v>
      </c>
      <c r="I429" s="215"/>
      <c r="J429" s="216">
        <f>ROUND(I429*H429,2)</f>
        <v>0</v>
      </c>
      <c r="K429" s="212" t="s">
        <v>171</v>
      </c>
      <c r="L429" s="42"/>
      <c r="M429" s="217" t="s">
        <v>19</v>
      </c>
      <c r="N429" s="218" t="s">
        <v>48</v>
      </c>
      <c r="O429" s="82"/>
      <c r="P429" s="219">
        <f>O429*H429</f>
        <v>0</v>
      </c>
      <c r="Q429" s="219">
        <v>0</v>
      </c>
      <c r="R429" s="219">
        <f>Q429*H429</f>
        <v>0</v>
      </c>
      <c r="S429" s="219">
        <v>0</v>
      </c>
      <c r="T429" s="220">
        <f>S429*H429</f>
        <v>0</v>
      </c>
      <c r="AR429" s="221" t="s">
        <v>258</v>
      </c>
      <c r="AT429" s="221" t="s">
        <v>167</v>
      </c>
      <c r="AU429" s="221" t="s">
        <v>87</v>
      </c>
      <c r="AY429" s="16" t="s">
        <v>165</v>
      </c>
      <c r="BE429" s="222">
        <f>IF(N429="základní",J429,0)</f>
        <v>0</v>
      </c>
      <c r="BF429" s="222">
        <f>IF(N429="snížená",J429,0)</f>
        <v>0</v>
      </c>
      <c r="BG429" s="222">
        <f>IF(N429="zákl. přenesená",J429,0)</f>
        <v>0</v>
      </c>
      <c r="BH429" s="222">
        <f>IF(N429="sníž. přenesená",J429,0)</f>
        <v>0</v>
      </c>
      <c r="BI429" s="222">
        <f>IF(N429="nulová",J429,0)</f>
        <v>0</v>
      </c>
      <c r="BJ429" s="16" t="s">
        <v>85</v>
      </c>
      <c r="BK429" s="222">
        <f>ROUND(I429*H429,2)</f>
        <v>0</v>
      </c>
      <c r="BL429" s="16" t="s">
        <v>258</v>
      </c>
      <c r="BM429" s="221" t="s">
        <v>721</v>
      </c>
    </row>
    <row r="430" s="1" customFormat="1">
      <c r="B430" s="37"/>
      <c r="C430" s="38"/>
      <c r="D430" s="223" t="s">
        <v>174</v>
      </c>
      <c r="E430" s="38"/>
      <c r="F430" s="224" t="s">
        <v>712</v>
      </c>
      <c r="G430" s="38"/>
      <c r="H430" s="38"/>
      <c r="I430" s="134"/>
      <c r="J430" s="38"/>
      <c r="K430" s="38"/>
      <c r="L430" s="42"/>
      <c r="M430" s="225"/>
      <c r="N430" s="82"/>
      <c r="O430" s="82"/>
      <c r="P430" s="82"/>
      <c r="Q430" s="82"/>
      <c r="R430" s="82"/>
      <c r="S430" s="82"/>
      <c r="T430" s="83"/>
      <c r="AT430" s="16" t="s">
        <v>174</v>
      </c>
      <c r="AU430" s="16" t="s">
        <v>87</v>
      </c>
    </row>
    <row r="431" s="13" customFormat="1">
      <c r="B431" s="236"/>
      <c r="C431" s="237"/>
      <c r="D431" s="223" t="s">
        <v>176</v>
      </c>
      <c r="E431" s="238" t="s">
        <v>19</v>
      </c>
      <c r="F431" s="239" t="s">
        <v>722</v>
      </c>
      <c r="G431" s="237"/>
      <c r="H431" s="240">
        <v>447.23500000000001</v>
      </c>
      <c r="I431" s="241"/>
      <c r="J431" s="237"/>
      <c r="K431" s="237"/>
      <c r="L431" s="242"/>
      <c r="M431" s="243"/>
      <c r="N431" s="244"/>
      <c r="O431" s="244"/>
      <c r="P431" s="244"/>
      <c r="Q431" s="244"/>
      <c r="R431" s="244"/>
      <c r="S431" s="244"/>
      <c r="T431" s="245"/>
      <c r="AT431" s="246" t="s">
        <v>176</v>
      </c>
      <c r="AU431" s="246" t="s">
        <v>87</v>
      </c>
      <c r="AV431" s="13" t="s">
        <v>87</v>
      </c>
      <c r="AW431" s="13" t="s">
        <v>36</v>
      </c>
      <c r="AX431" s="13" t="s">
        <v>77</v>
      </c>
      <c r="AY431" s="246" t="s">
        <v>165</v>
      </c>
    </row>
    <row r="432" s="1" customFormat="1" ht="16.5" customHeight="1">
      <c r="B432" s="37"/>
      <c r="C432" s="247" t="s">
        <v>723</v>
      </c>
      <c r="D432" s="247" t="s">
        <v>218</v>
      </c>
      <c r="E432" s="248" t="s">
        <v>724</v>
      </c>
      <c r="F432" s="249" t="s">
        <v>725</v>
      </c>
      <c r="G432" s="250" t="s">
        <v>324</v>
      </c>
      <c r="H432" s="251">
        <v>469.59699999999998</v>
      </c>
      <c r="I432" s="252"/>
      <c r="J432" s="253">
        <f>ROUND(I432*H432,2)</f>
        <v>0</v>
      </c>
      <c r="K432" s="249" t="s">
        <v>171</v>
      </c>
      <c r="L432" s="254"/>
      <c r="M432" s="255" t="s">
        <v>19</v>
      </c>
      <c r="N432" s="256" t="s">
        <v>48</v>
      </c>
      <c r="O432" s="82"/>
      <c r="P432" s="219">
        <f>O432*H432</f>
        <v>0</v>
      </c>
      <c r="Q432" s="219">
        <v>2.0000000000000002E-05</v>
      </c>
      <c r="R432" s="219">
        <f>Q432*H432</f>
        <v>0.0093919399999999997</v>
      </c>
      <c r="S432" s="219">
        <v>0</v>
      </c>
      <c r="T432" s="220">
        <f>S432*H432</f>
        <v>0</v>
      </c>
      <c r="AR432" s="221" t="s">
        <v>390</v>
      </c>
      <c r="AT432" s="221" t="s">
        <v>218</v>
      </c>
      <c r="AU432" s="221" t="s">
        <v>87</v>
      </c>
      <c r="AY432" s="16" t="s">
        <v>165</v>
      </c>
      <c r="BE432" s="222">
        <f>IF(N432="základní",J432,0)</f>
        <v>0</v>
      </c>
      <c r="BF432" s="222">
        <f>IF(N432="snížená",J432,0)</f>
        <v>0</v>
      </c>
      <c r="BG432" s="222">
        <f>IF(N432="zákl. přenesená",J432,0)</f>
        <v>0</v>
      </c>
      <c r="BH432" s="222">
        <f>IF(N432="sníž. přenesená",J432,0)</f>
        <v>0</v>
      </c>
      <c r="BI432" s="222">
        <f>IF(N432="nulová",J432,0)</f>
        <v>0</v>
      </c>
      <c r="BJ432" s="16" t="s">
        <v>85</v>
      </c>
      <c r="BK432" s="222">
        <f>ROUND(I432*H432,2)</f>
        <v>0</v>
      </c>
      <c r="BL432" s="16" t="s">
        <v>258</v>
      </c>
      <c r="BM432" s="221" t="s">
        <v>726</v>
      </c>
    </row>
    <row r="433" s="13" customFormat="1">
      <c r="B433" s="236"/>
      <c r="C433" s="237"/>
      <c r="D433" s="223" t="s">
        <v>176</v>
      </c>
      <c r="E433" s="237"/>
      <c r="F433" s="239" t="s">
        <v>727</v>
      </c>
      <c r="G433" s="237"/>
      <c r="H433" s="240">
        <v>469.59699999999998</v>
      </c>
      <c r="I433" s="241"/>
      <c r="J433" s="237"/>
      <c r="K433" s="237"/>
      <c r="L433" s="242"/>
      <c r="M433" s="243"/>
      <c r="N433" s="244"/>
      <c r="O433" s="244"/>
      <c r="P433" s="244"/>
      <c r="Q433" s="244"/>
      <c r="R433" s="244"/>
      <c r="S433" s="244"/>
      <c r="T433" s="245"/>
      <c r="AT433" s="246" t="s">
        <v>176</v>
      </c>
      <c r="AU433" s="246" t="s">
        <v>87</v>
      </c>
      <c r="AV433" s="13" t="s">
        <v>87</v>
      </c>
      <c r="AW433" s="13" t="s">
        <v>4</v>
      </c>
      <c r="AX433" s="13" t="s">
        <v>85</v>
      </c>
      <c r="AY433" s="246" t="s">
        <v>165</v>
      </c>
    </row>
    <row r="434" s="1" customFormat="1" ht="24" customHeight="1">
      <c r="B434" s="37"/>
      <c r="C434" s="210" t="s">
        <v>728</v>
      </c>
      <c r="D434" s="210" t="s">
        <v>167</v>
      </c>
      <c r="E434" s="211" t="s">
        <v>729</v>
      </c>
      <c r="F434" s="212" t="s">
        <v>730</v>
      </c>
      <c r="G434" s="213" t="s">
        <v>202</v>
      </c>
      <c r="H434" s="214">
        <v>0.16600000000000001</v>
      </c>
      <c r="I434" s="215"/>
      <c r="J434" s="216">
        <f>ROUND(I434*H434,2)</f>
        <v>0</v>
      </c>
      <c r="K434" s="212" t="s">
        <v>171</v>
      </c>
      <c r="L434" s="42"/>
      <c r="M434" s="217" t="s">
        <v>19</v>
      </c>
      <c r="N434" s="218" t="s">
        <v>48</v>
      </c>
      <c r="O434" s="82"/>
      <c r="P434" s="219">
        <f>O434*H434</f>
        <v>0</v>
      </c>
      <c r="Q434" s="219">
        <v>0</v>
      </c>
      <c r="R434" s="219">
        <f>Q434*H434</f>
        <v>0</v>
      </c>
      <c r="S434" s="219">
        <v>0</v>
      </c>
      <c r="T434" s="220">
        <f>S434*H434</f>
        <v>0</v>
      </c>
      <c r="AR434" s="221" t="s">
        <v>258</v>
      </c>
      <c r="AT434" s="221" t="s">
        <v>167</v>
      </c>
      <c r="AU434" s="221" t="s">
        <v>87</v>
      </c>
      <c r="AY434" s="16" t="s">
        <v>165</v>
      </c>
      <c r="BE434" s="222">
        <f>IF(N434="základní",J434,0)</f>
        <v>0</v>
      </c>
      <c r="BF434" s="222">
        <f>IF(N434="snížená",J434,0)</f>
        <v>0</v>
      </c>
      <c r="BG434" s="222">
        <f>IF(N434="zákl. přenesená",J434,0)</f>
        <v>0</v>
      </c>
      <c r="BH434" s="222">
        <f>IF(N434="sníž. přenesená",J434,0)</f>
        <v>0</v>
      </c>
      <c r="BI434" s="222">
        <f>IF(N434="nulová",J434,0)</f>
        <v>0</v>
      </c>
      <c r="BJ434" s="16" t="s">
        <v>85</v>
      </c>
      <c r="BK434" s="222">
        <f>ROUND(I434*H434,2)</f>
        <v>0</v>
      </c>
      <c r="BL434" s="16" t="s">
        <v>258</v>
      </c>
      <c r="BM434" s="221" t="s">
        <v>731</v>
      </c>
    </row>
    <row r="435" s="1" customFormat="1">
      <c r="B435" s="37"/>
      <c r="C435" s="38"/>
      <c r="D435" s="223" t="s">
        <v>174</v>
      </c>
      <c r="E435" s="38"/>
      <c r="F435" s="224" t="s">
        <v>732</v>
      </c>
      <c r="G435" s="38"/>
      <c r="H435" s="38"/>
      <c r="I435" s="134"/>
      <c r="J435" s="38"/>
      <c r="K435" s="38"/>
      <c r="L435" s="42"/>
      <c r="M435" s="225"/>
      <c r="N435" s="82"/>
      <c r="O435" s="82"/>
      <c r="P435" s="82"/>
      <c r="Q435" s="82"/>
      <c r="R435" s="82"/>
      <c r="S435" s="82"/>
      <c r="T435" s="83"/>
      <c r="AT435" s="16" t="s">
        <v>174</v>
      </c>
      <c r="AU435" s="16" t="s">
        <v>87</v>
      </c>
    </row>
    <row r="436" s="11" customFormat="1" ht="22.8" customHeight="1">
      <c r="B436" s="194"/>
      <c r="C436" s="195"/>
      <c r="D436" s="196" t="s">
        <v>76</v>
      </c>
      <c r="E436" s="208" t="s">
        <v>733</v>
      </c>
      <c r="F436" s="208" t="s">
        <v>734</v>
      </c>
      <c r="G436" s="195"/>
      <c r="H436" s="195"/>
      <c r="I436" s="198"/>
      <c r="J436" s="209">
        <f>BK436</f>
        <v>0</v>
      </c>
      <c r="K436" s="195"/>
      <c r="L436" s="200"/>
      <c r="M436" s="201"/>
      <c r="N436" s="202"/>
      <c r="O436" s="202"/>
      <c r="P436" s="203">
        <f>SUM(P437:P452)</f>
        <v>0</v>
      </c>
      <c r="Q436" s="202"/>
      <c r="R436" s="203">
        <f>SUM(R437:R452)</f>
        <v>0.15204563999999995</v>
      </c>
      <c r="S436" s="202"/>
      <c r="T436" s="204">
        <f>SUM(T437:T452)</f>
        <v>0</v>
      </c>
      <c r="AR436" s="205" t="s">
        <v>87</v>
      </c>
      <c r="AT436" s="206" t="s">
        <v>76</v>
      </c>
      <c r="AU436" s="206" t="s">
        <v>85</v>
      </c>
      <c r="AY436" s="205" t="s">
        <v>165</v>
      </c>
      <c r="BK436" s="207">
        <f>SUM(BK437:BK452)</f>
        <v>0</v>
      </c>
    </row>
    <row r="437" s="1" customFormat="1" ht="16.5" customHeight="1">
      <c r="B437" s="37"/>
      <c r="C437" s="210" t="s">
        <v>735</v>
      </c>
      <c r="D437" s="210" t="s">
        <v>167</v>
      </c>
      <c r="E437" s="211" t="s">
        <v>736</v>
      </c>
      <c r="F437" s="212" t="s">
        <v>737</v>
      </c>
      <c r="G437" s="213" t="s">
        <v>377</v>
      </c>
      <c r="H437" s="214">
        <v>4</v>
      </c>
      <c r="I437" s="215"/>
      <c r="J437" s="216">
        <f>ROUND(I437*H437,2)</f>
        <v>0</v>
      </c>
      <c r="K437" s="212" t="s">
        <v>171</v>
      </c>
      <c r="L437" s="42"/>
      <c r="M437" s="217" t="s">
        <v>19</v>
      </c>
      <c r="N437" s="218" t="s">
        <v>48</v>
      </c>
      <c r="O437" s="82"/>
      <c r="P437" s="219">
        <f>O437*H437</f>
        <v>0</v>
      </c>
      <c r="Q437" s="219">
        <v>0.00184406</v>
      </c>
      <c r="R437" s="219">
        <f>Q437*H437</f>
        <v>0.0073762400000000001</v>
      </c>
      <c r="S437" s="219">
        <v>0</v>
      </c>
      <c r="T437" s="220">
        <f>S437*H437</f>
        <v>0</v>
      </c>
      <c r="AR437" s="221" t="s">
        <v>258</v>
      </c>
      <c r="AT437" s="221" t="s">
        <v>167</v>
      </c>
      <c r="AU437" s="221" t="s">
        <v>87</v>
      </c>
      <c r="AY437" s="16" t="s">
        <v>165</v>
      </c>
      <c r="BE437" s="222">
        <f>IF(N437="základní",J437,0)</f>
        <v>0</v>
      </c>
      <c r="BF437" s="222">
        <f>IF(N437="snížená",J437,0)</f>
        <v>0</v>
      </c>
      <c r="BG437" s="222">
        <f>IF(N437="zákl. přenesená",J437,0)</f>
        <v>0</v>
      </c>
      <c r="BH437" s="222">
        <f>IF(N437="sníž. přenesená",J437,0)</f>
        <v>0</v>
      </c>
      <c r="BI437" s="222">
        <f>IF(N437="nulová",J437,0)</f>
        <v>0</v>
      </c>
      <c r="BJ437" s="16" t="s">
        <v>85</v>
      </c>
      <c r="BK437" s="222">
        <f>ROUND(I437*H437,2)</f>
        <v>0</v>
      </c>
      <c r="BL437" s="16" t="s">
        <v>258</v>
      </c>
      <c r="BM437" s="221" t="s">
        <v>738</v>
      </c>
    </row>
    <row r="438" s="1" customFormat="1" ht="16.5" customHeight="1">
      <c r="B438" s="37"/>
      <c r="C438" s="210" t="s">
        <v>739</v>
      </c>
      <c r="D438" s="210" t="s">
        <v>167</v>
      </c>
      <c r="E438" s="211" t="s">
        <v>740</v>
      </c>
      <c r="F438" s="212" t="s">
        <v>741</v>
      </c>
      <c r="G438" s="213" t="s">
        <v>377</v>
      </c>
      <c r="H438" s="214">
        <v>9</v>
      </c>
      <c r="I438" s="215"/>
      <c r="J438" s="216">
        <f>ROUND(I438*H438,2)</f>
        <v>0</v>
      </c>
      <c r="K438" s="212" t="s">
        <v>171</v>
      </c>
      <c r="L438" s="42"/>
      <c r="M438" s="217" t="s">
        <v>19</v>
      </c>
      <c r="N438" s="218" t="s">
        <v>48</v>
      </c>
      <c r="O438" s="82"/>
      <c r="P438" s="219">
        <f>O438*H438</f>
        <v>0</v>
      </c>
      <c r="Q438" s="219">
        <v>0.00038999999999999999</v>
      </c>
      <c r="R438" s="219">
        <f>Q438*H438</f>
        <v>0.0035100000000000001</v>
      </c>
      <c r="S438" s="219">
        <v>0</v>
      </c>
      <c r="T438" s="220">
        <f>S438*H438</f>
        <v>0</v>
      </c>
      <c r="AR438" s="221" t="s">
        <v>258</v>
      </c>
      <c r="AT438" s="221" t="s">
        <v>167</v>
      </c>
      <c r="AU438" s="221" t="s">
        <v>87</v>
      </c>
      <c r="AY438" s="16" t="s">
        <v>165</v>
      </c>
      <c r="BE438" s="222">
        <f>IF(N438="základní",J438,0)</f>
        <v>0</v>
      </c>
      <c r="BF438" s="222">
        <f>IF(N438="snížená",J438,0)</f>
        <v>0</v>
      </c>
      <c r="BG438" s="222">
        <f>IF(N438="zákl. přenesená",J438,0)</f>
        <v>0</v>
      </c>
      <c r="BH438" s="222">
        <f>IF(N438="sníž. přenesená",J438,0)</f>
        <v>0</v>
      </c>
      <c r="BI438" s="222">
        <f>IF(N438="nulová",J438,0)</f>
        <v>0</v>
      </c>
      <c r="BJ438" s="16" t="s">
        <v>85</v>
      </c>
      <c r="BK438" s="222">
        <f>ROUND(I438*H438,2)</f>
        <v>0</v>
      </c>
      <c r="BL438" s="16" t="s">
        <v>258</v>
      </c>
      <c r="BM438" s="221" t="s">
        <v>742</v>
      </c>
    </row>
    <row r="439" s="1" customFormat="1" ht="16.5" customHeight="1">
      <c r="B439" s="37"/>
      <c r="C439" s="210" t="s">
        <v>419</v>
      </c>
      <c r="D439" s="210" t="s">
        <v>167</v>
      </c>
      <c r="E439" s="211" t="s">
        <v>743</v>
      </c>
      <c r="F439" s="212" t="s">
        <v>744</v>
      </c>
      <c r="G439" s="213" t="s">
        <v>324</v>
      </c>
      <c r="H439" s="214">
        <v>37</v>
      </c>
      <c r="I439" s="215"/>
      <c r="J439" s="216">
        <f>ROUND(I439*H439,2)</f>
        <v>0</v>
      </c>
      <c r="K439" s="212" t="s">
        <v>171</v>
      </c>
      <c r="L439" s="42"/>
      <c r="M439" s="217" t="s">
        <v>19</v>
      </c>
      <c r="N439" s="218" t="s">
        <v>48</v>
      </c>
      <c r="O439" s="82"/>
      <c r="P439" s="219">
        <f>O439*H439</f>
        <v>0</v>
      </c>
      <c r="Q439" s="219">
        <v>0.00035399999999999999</v>
      </c>
      <c r="R439" s="219">
        <f>Q439*H439</f>
        <v>0.013098</v>
      </c>
      <c r="S439" s="219">
        <v>0</v>
      </c>
      <c r="T439" s="220">
        <f>S439*H439</f>
        <v>0</v>
      </c>
      <c r="AR439" s="221" t="s">
        <v>258</v>
      </c>
      <c r="AT439" s="221" t="s">
        <v>167</v>
      </c>
      <c r="AU439" s="221" t="s">
        <v>87</v>
      </c>
      <c r="AY439" s="16" t="s">
        <v>165</v>
      </c>
      <c r="BE439" s="222">
        <f>IF(N439="základní",J439,0)</f>
        <v>0</v>
      </c>
      <c r="BF439" s="222">
        <f>IF(N439="snížená",J439,0)</f>
        <v>0</v>
      </c>
      <c r="BG439" s="222">
        <f>IF(N439="zákl. přenesená",J439,0)</f>
        <v>0</v>
      </c>
      <c r="BH439" s="222">
        <f>IF(N439="sníž. přenesená",J439,0)</f>
        <v>0</v>
      </c>
      <c r="BI439" s="222">
        <f>IF(N439="nulová",J439,0)</f>
        <v>0</v>
      </c>
      <c r="BJ439" s="16" t="s">
        <v>85</v>
      </c>
      <c r="BK439" s="222">
        <f>ROUND(I439*H439,2)</f>
        <v>0</v>
      </c>
      <c r="BL439" s="16" t="s">
        <v>258</v>
      </c>
      <c r="BM439" s="221" t="s">
        <v>745</v>
      </c>
    </row>
    <row r="440" s="1" customFormat="1">
      <c r="B440" s="37"/>
      <c r="C440" s="38"/>
      <c r="D440" s="223" t="s">
        <v>174</v>
      </c>
      <c r="E440" s="38"/>
      <c r="F440" s="224" t="s">
        <v>746</v>
      </c>
      <c r="G440" s="38"/>
      <c r="H440" s="38"/>
      <c r="I440" s="134"/>
      <c r="J440" s="38"/>
      <c r="K440" s="38"/>
      <c r="L440" s="42"/>
      <c r="M440" s="225"/>
      <c r="N440" s="82"/>
      <c r="O440" s="82"/>
      <c r="P440" s="82"/>
      <c r="Q440" s="82"/>
      <c r="R440" s="82"/>
      <c r="S440" s="82"/>
      <c r="T440" s="83"/>
      <c r="AT440" s="16" t="s">
        <v>174</v>
      </c>
      <c r="AU440" s="16" t="s">
        <v>87</v>
      </c>
    </row>
    <row r="441" s="1" customFormat="1" ht="16.5" customHeight="1">
      <c r="B441" s="37"/>
      <c r="C441" s="210" t="s">
        <v>426</v>
      </c>
      <c r="D441" s="210" t="s">
        <v>167</v>
      </c>
      <c r="E441" s="211" t="s">
        <v>747</v>
      </c>
      <c r="F441" s="212" t="s">
        <v>748</v>
      </c>
      <c r="G441" s="213" t="s">
        <v>324</v>
      </c>
      <c r="H441" s="214">
        <v>43</v>
      </c>
      <c r="I441" s="215"/>
      <c r="J441" s="216">
        <f>ROUND(I441*H441,2)</f>
        <v>0</v>
      </c>
      <c r="K441" s="212" t="s">
        <v>171</v>
      </c>
      <c r="L441" s="42"/>
      <c r="M441" s="217" t="s">
        <v>19</v>
      </c>
      <c r="N441" s="218" t="s">
        <v>48</v>
      </c>
      <c r="O441" s="82"/>
      <c r="P441" s="219">
        <f>O441*H441</f>
        <v>0</v>
      </c>
      <c r="Q441" s="219">
        <v>0.0011398000000000001</v>
      </c>
      <c r="R441" s="219">
        <f>Q441*H441</f>
        <v>0.049011400000000004</v>
      </c>
      <c r="S441" s="219">
        <v>0</v>
      </c>
      <c r="T441" s="220">
        <f>S441*H441</f>
        <v>0</v>
      </c>
      <c r="AR441" s="221" t="s">
        <v>258</v>
      </c>
      <c r="AT441" s="221" t="s">
        <v>167</v>
      </c>
      <c r="AU441" s="221" t="s">
        <v>87</v>
      </c>
      <c r="AY441" s="16" t="s">
        <v>165</v>
      </c>
      <c r="BE441" s="222">
        <f>IF(N441="základní",J441,0)</f>
        <v>0</v>
      </c>
      <c r="BF441" s="222">
        <f>IF(N441="snížená",J441,0)</f>
        <v>0</v>
      </c>
      <c r="BG441" s="222">
        <f>IF(N441="zákl. přenesená",J441,0)</f>
        <v>0</v>
      </c>
      <c r="BH441" s="222">
        <f>IF(N441="sníž. přenesená",J441,0)</f>
        <v>0</v>
      </c>
      <c r="BI441" s="222">
        <f>IF(N441="nulová",J441,0)</f>
        <v>0</v>
      </c>
      <c r="BJ441" s="16" t="s">
        <v>85</v>
      </c>
      <c r="BK441" s="222">
        <f>ROUND(I441*H441,2)</f>
        <v>0</v>
      </c>
      <c r="BL441" s="16" t="s">
        <v>258</v>
      </c>
      <c r="BM441" s="221" t="s">
        <v>749</v>
      </c>
    </row>
    <row r="442" s="1" customFormat="1">
      <c r="B442" s="37"/>
      <c r="C442" s="38"/>
      <c r="D442" s="223" t="s">
        <v>174</v>
      </c>
      <c r="E442" s="38"/>
      <c r="F442" s="224" t="s">
        <v>746</v>
      </c>
      <c r="G442" s="38"/>
      <c r="H442" s="38"/>
      <c r="I442" s="134"/>
      <c r="J442" s="38"/>
      <c r="K442" s="38"/>
      <c r="L442" s="42"/>
      <c r="M442" s="225"/>
      <c r="N442" s="82"/>
      <c r="O442" s="82"/>
      <c r="P442" s="82"/>
      <c r="Q442" s="82"/>
      <c r="R442" s="82"/>
      <c r="S442" s="82"/>
      <c r="T442" s="83"/>
      <c r="AT442" s="16" t="s">
        <v>174</v>
      </c>
      <c r="AU442" s="16" t="s">
        <v>87</v>
      </c>
    </row>
    <row r="443" s="1" customFormat="1" ht="16.5" customHeight="1">
      <c r="B443" s="37"/>
      <c r="C443" s="210" t="s">
        <v>446</v>
      </c>
      <c r="D443" s="210" t="s">
        <v>167</v>
      </c>
      <c r="E443" s="211" t="s">
        <v>750</v>
      </c>
      <c r="F443" s="212" t="s">
        <v>751</v>
      </c>
      <c r="G443" s="213" t="s">
        <v>377</v>
      </c>
      <c r="H443" s="214">
        <v>27</v>
      </c>
      <c r="I443" s="215"/>
      <c r="J443" s="216">
        <f>ROUND(I443*H443,2)</f>
        <v>0</v>
      </c>
      <c r="K443" s="212" t="s">
        <v>171</v>
      </c>
      <c r="L443" s="42"/>
      <c r="M443" s="217" t="s">
        <v>19</v>
      </c>
      <c r="N443" s="218" t="s">
        <v>48</v>
      </c>
      <c r="O443" s="82"/>
      <c r="P443" s="219">
        <f>O443*H443</f>
        <v>0</v>
      </c>
      <c r="Q443" s="219">
        <v>0</v>
      </c>
      <c r="R443" s="219">
        <f>Q443*H443</f>
        <v>0</v>
      </c>
      <c r="S443" s="219">
        <v>0</v>
      </c>
      <c r="T443" s="220">
        <f>S443*H443</f>
        <v>0</v>
      </c>
      <c r="AR443" s="221" t="s">
        <v>258</v>
      </c>
      <c r="AT443" s="221" t="s">
        <v>167</v>
      </c>
      <c r="AU443" s="221" t="s">
        <v>87</v>
      </c>
      <c r="AY443" s="16" t="s">
        <v>165</v>
      </c>
      <c r="BE443" s="222">
        <f>IF(N443="základní",J443,0)</f>
        <v>0</v>
      </c>
      <c r="BF443" s="222">
        <f>IF(N443="snížená",J443,0)</f>
        <v>0</v>
      </c>
      <c r="BG443" s="222">
        <f>IF(N443="zákl. přenesená",J443,0)</f>
        <v>0</v>
      </c>
      <c r="BH443" s="222">
        <f>IF(N443="sníž. přenesená",J443,0)</f>
        <v>0</v>
      </c>
      <c r="BI443" s="222">
        <f>IF(N443="nulová",J443,0)</f>
        <v>0</v>
      </c>
      <c r="BJ443" s="16" t="s">
        <v>85</v>
      </c>
      <c r="BK443" s="222">
        <f>ROUND(I443*H443,2)</f>
        <v>0</v>
      </c>
      <c r="BL443" s="16" t="s">
        <v>258</v>
      </c>
      <c r="BM443" s="221" t="s">
        <v>752</v>
      </c>
    </row>
    <row r="444" s="1" customFormat="1">
      <c r="B444" s="37"/>
      <c r="C444" s="38"/>
      <c r="D444" s="223" t="s">
        <v>174</v>
      </c>
      <c r="E444" s="38"/>
      <c r="F444" s="224" t="s">
        <v>753</v>
      </c>
      <c r="G444" s="38"/>
      <c r="H444" s="38"/>
      <c r="I444" s="134"/>
      <c r="J444" s="38"/>
      <c r="K444" s="38"/>
      <c r="L444" s="42"/>
      <c r="M444" s="225"/>
      <c r="N444" s="82"/>
      <c r="O444" s="82"/>
      <c r="P444" s="82"/>
      <c r="Q444" s="82"/>
      <c r="R444" s="82"/>
      <c r="S444" s="82"/>
      <c r="T444" s="83"/>
      <c r="AT444" s="16" t="s">
        <v>174</v>
      </c>
      <c r="AU444" s="16" t="s">
        <v>87</v>
      </c>
    </row>
    <row r="445" s="1" customFormat="1" ht="16.5" customHeight="1">
      <c r="B445" s="37"/>
      <c r="C445" s="210" t="s">
        <v>754</v>
      </c>
      <c r="D445" s="210" t="s">
        <v>167</v>
      </c>
      <c r="E445" s="211" t="s">
        <v>755</v>
      </c>
      <c r="F445" s="212" t="s">
        <v>756</v>
      </c>
      <c r="G445" s="213" t="s">
        <v>377</v>
      </c>
      <c r="H445" s="214">
        <v>1</v>
      </c>
      <c r="I445" s="215"/>
      <c r="J445" s="216">
        <f>ROUND(I445*H445,2)</f>
        <v>0</v>
      </c>
      <c r="K445" s="212" t="s">
        <v>171</v>
      </c>
      <c r="L445" s="42"/>
      <c r="M445" s="217" t="s">
        <v>19</v>
      </c>
      <c r="N445" s="218" t="s">
        <v>48</v>
      </c>
      <c r="O445" s="82"/>
      <c r="P445" s="219">
        <f>O445*H445</f>
        <v>0</v>
      </c>
      <c r="Q445" s="219">
        <v>0.0010100000000000001</v>
      </c>
      <c r="R445" s="219">
        <f>Q445*H445</f>
        <v>0.0010100000000000001</v>
      </c>
      <c r="S445" s="219">
        <v>0</v>
      </c>
      <c r="T445" s="220">
        <f>S445*H445</f>
        <v>0</v>
      </c>
      <c r="AR445" s="221" t="s">
        <v>258</v>
      </c>
      <c r="AT445" s="221" t="s">
        <v>167</v>
      </c>
      <c r="AU445" s="221" t="s">
        <v>87</v>
      </c>
      <c r="AY445" s="16" t="s">
        <v>165</v>
      </c>
      <c r="BE445" s="222">
        <f>IF(N445="základní",J445,0)</f>
        <v>0</v>
      </c>
      <c r="BF445" s="222">
        <f>IF(N445="snížená",J445,0)</f>
        <v>0</v>
      </c>
      <c r="BG445" s="222">
        <f>IF(N445="zákl. přenesená",J445,0)</f>
        <v>0</v>
      </c>
      <c r="BH445" s="222">
        <f>IF(N445="sníž. přenesená",J445,0)</f>
        <v>0</v>
      </c>
      <c r="BI445" s="222">
        <f>IF(N445="nulová",J445,0)</f>
        <v>0</v>
      </c>
      <c r="BJ445" s="16" t="s">
        <v>85</v>
      </c>
      <c r="BK445" s="222">
        <f>ROUND(I445*H445,2)</f>
        <v>0</v>
      </c>
      <c r="BL445" s="16" t="s">
        <v>258</v>
      </c>
      <c r="BM445" s="221" t="s">
        <v>757</v>
      </c>
    </row>
    <row r="446" s="1" customFormat="1" ht="16.5" customHeight="1">
      <c r="B446" s="37"/>
      <c r="C446" s="210" t="s">
        <v>758</v>
      </c>
      <c r="D446" s="210" t="s">
        <v>167</v>
      </c>
      <c r="E446" s="211" t="s">
        <v>759</v>
      </c>
      <c r="F446" s="212" t="s">
        <v>760</v>
      </c>
      <c r="G446" s="213" t="s">
        <v>377</v>
      </c>
      <c r="H446" s="214">
        <v>12</v>
      </c>
      <c r="I446" s="215"/>
      <c r="J446" s="216">
        <f>ROUND(I446*H446,2)</f>
        <v>0</v>
      </c>
      <c r="K446" s="212" t="s">
        <v>171</v>
      </c>
      <c r="L446" s="42"/>
      <c r="M446" s="217" t="s">
        <v>19</v>
      </c>
      <c r="N446" s="218" t="s">
        <v>48</v>
      </c>
      <c r="O446" s="82"/>
      <c r="P446" s="219">
        <f>O446*H446</f>
        <v>0</v>
      </c>
      <c r="Q446" s="219">
        <v>0.0064200000000000004</v>
      </c>
      <c r="R446" s="219">
        <f>Q446*H446</f>
        <v>0.077039999999999997</v>
      </c>
      <c r="S446" s="219">
        <v>0</v>
      </c>
      <c r="T446" s="220">
        <f>S446*H446</f>
        <v>0</v>
      </c>
      <c r="AR446" s="221" t="s">
        <v>258</v>
      </c>
      <c r="AT446" s="221" t="s">
        <v>167</v>
      </c>
      <c r="AU446" s="221" t="s">
        <v>87</v>
      </c>
      <c r="AY446" s="16" t="s">
        <v>165</v>
      </c>
      <c r="BE446" s="222">
        <f>IF(N446="základní",J446,0)</f>
        <v>0</v>
      </c>
      <c r="BF446" s="222">
        <f>IF(N446="snížená",J446,0)</f>
        <v>0</v>
      </c>
      <c r="BG446" s="222">
        <f>IF(N446="zákl. přenesená",J446,0)</f>
        <v>0</v>
      </c>
      <c r="BH446" s="222">
        <f>IF(N446="sníž. přenesená",J446,0)</f>
        <v>0</v>
      </c>
      <c r="BI446" s="222">
        <f>IF(N446="nulová",J446,0)</f>
        <v>0</v>
      </c>
      <c r="BJ446" s="16" t="s">
        <v>85</v>
      </c>
      <c r="BK446" s="222">
        <f>ROUND(I446*H446,2)</f>
        <v>0</v>
      </c>
      <c r="BL446" s="16" t="s">
        <v>258</v>
      </c>
      <c r="BM446" s="221" t="s">
        <v>761</v>
      </c>
    </row>
    <row r="447" s="1" customFormat="1" ht="16.5" customHeight="1">
      <c r="B447" s="37"/>
      <c r="C447" s="210" t="s">
        <v>762</v>
      </c>
      <c r="D447" s="210" t="s">
        <v>167</v>
      </c>
      <c r="E447" s="211" t="s">
        <v>763</v>
      </c>
      <c r="F447" s="212" t="s">
        <v>764</v>
      </c>
      <c r="G447" s="213" t="s">
        <v>377</v>
      </c>
      <c r="H447" s="214">
        <v>4</v>
      </c>
      <c r="I447" s="215"/>
      <c r="J447" s="216">
        <f>ROUND(I447*H447,2)</f>
        <v>0</v>
      </c>
      <c r="K447" s="212" t="s">
        <v>171</v>
      </c>
      <c r="L447" s="42"/>
      <c r="M447" s="217" t="s">
        <v>19</v>
      </c>
      <c r="N447" s="218" t="s">
        <v>48</v>
      </c>
      <c r="O447" s="82"/>
      <c r="P447" s="219">
        <f>O447*H447</f>
        <v>0</v>
      </c>
      <c r="Q447" s="219">
        <v>6.0000000000000002E-05</v>
      </c>
      <c r="R447" s="219">
        <f>Q447*H447</f>
        <v>0.00024000000000000001</v>
      </c>
      <c r="S447" s="219">
        <v>0</v>
      </c>
      <c r="T447" s="220">
        <f>S447*H447</f>
        <v>0</v>
      </c>
      <c r="AR447" s="221" t="s">
        <v>258</v>
      </c>
      <c r="AT447" s="221" t="s">
        <v>167</v>
      </c>
      <c r="AU447" s="221" t="s">
        <v>87</v>
      </c>
      <c r="AY447" s="16" t="s">
        <v>165</v>
      </c>
      <c r="BE447" s="222">
        <f>IF(N447="základní",J447,0)</f>
        <v>0</v>
      </c>
      <c r="BF447" s="222">
        <f>IF(N447="snížená",J447,0)</f>
        <v>0</v>
      </c>
      <c r="BG447" s="222">
        <f>IF(N447="zákl. přenesená",J447,0)</f>
        <v>0</v>
      </c>
      <c r="BH447" s="222">
        <f>IF(N447="sníž. přenesená",J447,0)</f>
        <v>0</v>
      </c>
      <c r="BI447" s="222">
        <f>IF(N447="nulová",J447,0)</f>
        <v>0</v>
      </c>
      <c r="BJ447" s="16" t="s">
        <v>85</v>
      </c>
      <c r="BK447" s="222">
        <f>ROUND(I447*H447,2)</f>
        <v>0</v>
      </c>
      <c r="BL447" s="16" t="s">
        <v>258</v>
      </c>
      <c r="BM447" s="221" t="s">
        <v>765</v>
      </c>
    </row>
    <row r="448" s="1" customFormat="1" ht="16.5" customHeight="1">
      <c r="B448" s="37"/>
      <c r="C448" s="210" t="s">
        <v>766</v>
      </c>
      <c r="D448" s="210" t="s">
        <v>167</v>
      </c>
      <c r="E448" s="211" t="s">
        <v>767</v>
      </c>
      <c r="F448" s="212" t="s">
        <v>768</v>
      </c>
      <c r="G448" s="213" t="s">
        <v>377</v>
      </c>
      <c r="H448" s="214">
        <v>4</v>
      </c>
      <c r="I448" s="215"/>
      <c r="J448" s="216">
        <f>ROUND(I448*H448,2)</f>
        <v>0</v>
      </c>
      <c r="K448" s="212" t="s">
        <v>417</v>
      </c>
      <c r="L448" s="42"/>
      <c r="M448" s="217" t="s">
        <v>19</v>
      </c>
      <c r="N448" s="218" t="s">
        <v>48</v>
      </c>
      <c r="O448" s="82"/>
      <c r="P448" s="219">
        <f>O448*H448</f>
        <v>0</v>
      </c>
      <c r="Q448" s="219">
        <v>6.0000000000000002E-05</v>
      </c>
      <c r="R448" s="219">
        <f>Q448*H448</f>
        <v>0.00024000000000000001</v>
      </c>
      <c r="S448" s="219">
        <v>0</v>
      </c>
      <c r="T448" s="220">
        <f>S448*H448</f>
        <v>0</v>
      </c>
      <c r="AR448" s="221" t="s">
        <v>258</v>
      </c>
      <c r="AT448" s="221" t="s">
        <v>167</v>
      </c>
      <c r="AU448" s="221" t="s">
        <v>87</v>
      </c>
      <c r="AY448" s="16" t="s">
        <v>165</v>
      </c>
      <c r="BE448" s="222">
        <f>IF(N448="základní",J448,0)</f>
        <v>0</v>
      </c>
      <c r="BF448" s="222">
        <f>IF(N448="snížená",J448,0)</f>
        <v>0</v>
      </c>
      <c r="BG448" s="222">
        <f>IF(N448="zákl. přenesená",J448,0)</f>
        <v>0</v>
      </c>
      <c r="BH448" s="222">
        <f>IF(N448="sníž. přenesená",J448,0)</f>
        <v>0</v>
      </c>
      <c r="BI448" s="222">
        <f>IF(N448="nulová",J448,0)</f>
        <v>0</v>
      </c>
      <c r="BJ448" s="16" t="s">
        <v>85</v>
      </c>
      <c r="BK448" s="222">
        <f>ROUND(I448*H448,2)</f>
        <v>0</v>
      </c>
      <c r="BL448" s="16" t="s">
        <v>258</v>
      </c>
      <c r="BM448" s="221" t="s">
        <v>769</v>
      </c>
    </row>
    <row r="449" s="1" customFormat="1" ht="16.5" customHeight="1">
      <c r="B449" s="37"/>
      <c r="C449" s="247" t="s">
        <v>770</v>
      </c>
      <c r="D449" s="247" t="s">
        <v>218</v>
      </c>
      <c r="E449" s="248" t="s">
        <v>771</v>
      </c>
      <c r="F449" s="249" t="s">
        <v>772</v>
      </c>
      <c r="G449" s="250" t="s">
        <v>377</v>
      </c>
      <c r="H449" s="251">
        <v>4</v>
      </c>
      <c r="I449" s="252"/>
      <c r="J449" s="253">
        <f>ROUND(I449*H449,2)</f>
        <v>0</v>
      </c>
      <c r="K449" s="249" t="s">
        <v>171</v>
      </c>
      <c r="L449" s="254"/>
      <c r="M449" s="255" t="s">
        <v>19</v>
      </c>
      <c r="N449" s="256" t="s">
        <v>48</v>
      </c>
      <c r="O449" s="82"/>
      <c r="P449" s="219">
        <f>O449*H449</f>
        <v>0</v>
      </c>
      <c r="Q449" s="219">
        <v>0.00012999999999999999</v>
      </c>
      <c r="R449" s="219">
        <f>Q449*H449</f>
        <v>0.00051999999999999995</v>
      </c>
      <c r="S449" s="219">
        <v>0</v>
      </c>
      <c r="T449" s="220">
        <f>S449*H449</f>
        <v>0</v>
      </c>
      <c r="AR449" s="221" t="s">
        <v>390</v>
      </c>
      <c r="AT449" s="221" t="s">
        <v>218</v>
      </c>
      <c r="AU449" s="221" t="s">
        <v>87</v>
      </c>
      <c r="AY449" s="16" t="s">
        <v>165</v>
      </c>
      <c r="BE449" s="222">
        <f>IF(N449="základní",J449,0)</f>
        <v>0</v>
      </c>
      <c r="BF449" s="222">
        <f>IF(N449="snížená",J449,0)</f>
        <v>0</v>
      </c>
      <c r="BG449" s="222">
        <f>IF(N449="zákl. přenesená",J449,0)</f>
        <v>0</v>
      </c>
      <c r="BH449" s="222">
        <f>IF(N449="sníž. přenesená",J449,0)</f>
        <v>0</v>
      </c>
      <c r="BI449" s="222">
        <f>IF(N449="nulová",J449,0)</f>
        <v>0</v>
      </c>
      <c r="BJ449" s="16" t="s">
        <v>85</v>
      </c>
      <c r="BK449" s="222">
        <f>ROUND(I449*H449,2)</f>
        <v>0</v>
      </c>
      <c r="BL449" s="16" t="s">
        <v>258</v>
      </c>
      <c r="BM449" s="221" t="s">
        <v>773</v>
      </c>
    </row>
    <row r="450" s="1" customFormat="1" ht="16.5" customHeight="1">
      <c r="B450" s="37"/>
      <c r="C450" s="210" t="s">
        <v>774</v>
      </c>
      <c r="D450" s="210" t="s">
        <v>167</v>
      </c>
      <c r="E450" s="211" t="s">
        <v>775</v>
      </c>
      <c r="F450" s="212" t="s">
        <v>776</v>
      </c>
      <c r="G450" s="213" t="s">
        <v>324</v>
      </c>
      <c r="H450" s="214">
        <v>80</v>
      </c>
      <c r="I450" s="215"/>
      <c r="J450" s="216">
        <f>ROUND(I450*H450,2)</f>
        <v>0</v>
      </c>
      <c r="K450" s="212" t="s">
        <v>19</v>
      </c>
      <c r="L450" s="42"/>
      <c r="M450" s="217" t="s">
        <v>19</v>
      </c>
      <c r="N450" s="218" t="s">
        <v>48</v>
      </c>
      <c r="O450" s="82"/>
      <c r="P450" s="219">
        <f>O450*H450</f>
        <v>0</v>
      </c>
      <c r="Q450" s="219">
        <v>0</v>
      </c>
      <c r="R450" s="219">
        <f>Q450*H450</f>
        <v>0</v>
      </c>
      <c r="S450" s="219">
        <v>0</v>
      </c>
      <c r="T450" s="220">
        <f>S450*H450</f>
        <v>0</v>
      </c>
      <c r="AR450" s="221" t="s">
        <v>258</v>
      </c>
      <c r="AT450" s="221" t="s">
        <v>167</v>
      </c>
      <c r="AU450" s="221" t="s">
        <v>87</v>
      </c>
      <c r="AY450" s="16" t="s">
        <v>165</v>
      </c>
      <c r="BE450" s="222">
        <f>IF(N450="základní",J450,0)</f>
        <v>0</v>
      </c>
      <c r="BF450" s="222">
        <f>IF(N450="snížená",J450,0)</f>
        <v>0</v>
      </c>
      <c r="BG450" s="222">
        <f>IF(N450="zákl. přenesená",J450,0)</f>
        <v>0</v>
      </c>
      <c r="BH450" s="222">
        <f>IF(N450="sníž. přenesená",J450,0)</f>
        <v>0</v>
      </c>
      <c r="BI450" s="222">
        <f>IF(N450="nulová",J450,0)</f>
        <v>0</v>
      </c>
      <c r="BJ450" s="16" t="s">
        <v>85</v>
      </c>
      <c r="BK450" s="222">
        <f>ROUND(I450*H450,2)</f>
        <v>0</v>
      </c>
      <c r="BL450" s="16" t="s">
        <v>258</v>
      </c>
      <c r="BM450" s="221" t="s">
        <v>777</v>
      </c>
    </row>
    <row r="451" s="1" customFormat="1" ht="24" customHeight="1">
      <c r="B451" s="37"/>
      <c r="C451" s="210" t="s">
        <v>778</v>
      </c>
      <c r="D451" s="210" t="s">
        <v>167</v>
      </c>
      <c r="E451" s="211" t="s">
        <v>779</v>
      </c>
      <c r="F451" s="212" t="s">
        <v>780</v>
      </c>
      <c r="G451" s="213" t="s">
        <v>202</v>
      </c>
      <c r="H451" s="214">
        <v>0.152</v>
      </c>
      <c r="I451" s="215"/>
      <c r="J451" s="216">
        <f>ROUND(I451*H451,2)</f>
        <v>0</v>
      </c>
      <c r="K451" s="212" t="s">
        <v>171</v>
      </c>
      <c r="L451" s="42"/>
      <c r="M451" s="217" t="s">
        <v>19</v>
      </c>
      <c r="N451" s="218" t="s">
        <v>48</v>
      </c>
      <c r="O451" s="82"/>
      <c r="P451" s="219">
        <f>O451*H451</f>
        <v>0</v>
      </c>
      <c r="Q451" s="219">
        <v>0</v>
      </c>
      <c r="R451" s="219">
        <f>Q451*H451</f>
        <v>0</v>
      </c>
      <c r="S451" s="219">
        <v>0</v>
      </c>
      <c r="T451" s="220">
        <f>S451*H451</f>
        <v>0</v>
      </c>
      <c r="AR451" s="221" t="s">
        <v>258</v>
      </c>
      <c r="AT451" s="221" t="s">
        <v>167</v>
      </c>
      <c r="AU451" s="221" t="s">
        <v>87</v>
      </c>
      <c r="AY451" s="16" t="s">
        <v>165</v>
      </c>
      <c r="BE451" s="222">
        <f>IF(N451="základní",J451,0)</f>
        <v>0</v>
      </c>
      <c r="BF451" s="222">
        <f>IF(N451="snížená",J451,0)</f>
        <v>0</v>
      </c>
      <c r="BG451" s="222">
        <f>IF(N451="zákl. přenesená",J451,0)</f>
        <v>0</v>
      </c>
      <c r="BH451" s="222">
        <f>IF(N451="sníž. přenesená",J451,0)</f>
        <v>0</v>
      </c>
      <c r="BI451" s="222">
        <f>IF(N451="nulová",J451,0)</f>
        <v>0</v>
      </c>
      <c r="BJ451" s="16" t="s">
        <v>85</v>
      </c>
      <c r="BK451" s="222">
        <f>ROUND(I451*H451,2)</f>
        <v>0</v>
      </c>
      <c r="BL451" s="16" t="s">
        <v>258</v>
      </c>
      <c r="BM451" s="221" t="s">
        <v>781</v>
      </c>
    </row>
    <row r="452" s="1" customFormat="1">
      <c r="B452" s="37"/>
      <c r="C452" s="38"/>
      <c r="D452" s="223" t="s">
        <v>174</v>
      </c>
      <c r="E452" s="38"/>
      <c r="F452" s="224" t="s">
        <v>705</v>
      </c>
      <c r="G452" s="38"/>
      <c r="H452" s="38"/>
      <c r="I452" s="134"/>
      <c r="J452" s="38"/>
      <c r="K452" s="38"/>
      <c r="L452" s="42"/>
      <c r="M452" s="225"/>
      <c r="N452" s="82"/>
      <c r="O452" s="82"/>
      <c r="P452" s="82"/>
      <c r="Q452" s="82"/>
      <c r="R452" s="82"/>
      <c r="S452" s="82"/>
      <c r="T452" s="83"/>
      <c r="AT452" s="16" t="s">
        <v>174</v>
      </c>
      <c r="AU452" s="16" t="s">
        <v>87</v>
      </c>
    </row>
    <row r="453" s="11" customFormat="1" ht="22.8" customHeight="1">
      <c r="B453" s="194"/>
      <c r="C453" s="195"/>
      <c r="D453" s="196" t="s">
        <v>76</v>
      </c>
      <c r="E453" s="208" t="s">
        <v>782</v>
      </c>
      <c r="F453" s="208" t="s">
        <v>783</v>
      </c>
      <c r="G453" s="195"/>
      <c r="H453" s="195"/>
      <c r="I453" s="198"/>
      <c r="J453" s="209">
        <f>BK453</f>
        <v>0</v>
      </c>
      <c r="K453" s="195"/>
      <c r="L453" s="200"/>
      <c r="M453" s="201"/>
      <c r="N453" s="202"/>
      <c r="O453" s="202"/>
      <c r="P453" s="203">
        <f>SUM(P454:P470)</f>
        <v>0</v>
      </c>
      <c r="Q453" s="202"/>
      <c r="R453" s="203">
        <f>SUM(R454:R470)</f>
        <v>0.13146463100000003</v>
      </c>
      <c r="S453" s="202"/>
      <c r="T453" s="204">
        <f>SUM(T454:T470)</f>
        <v>0</v>
      </c>
      <c r="AR453" s="205" t="s">
        <v>87</v>
      </c>
      <c r="AT453" s="206" t="s">
        <v>76</v>
      </c>
      <c r="AU453" s="206" t="s">
        <v>85</v>
      </c>
      <c r="AY453" s="205" t="s">
        <v>165</v>
      </c>
      <c r="BK453" s="207">
        <f>SUM(BK454:BK470)</f>
        <v>0</v>
      </c>
    </row>
    <row r="454" s="1" customFormat="1" ht="16.5" customHeight="1">
      <c r="B454" s="37"/>
      <c r="C454" s="210" t="s">
        <v>784</v>
      </c>
      <c r="D454" s="210" t="s">
        <v>167</v>
      </c>
      <c r="E454" s="211" t="s">
        <v>785</v>
      </c>
      <c r="F454" s="212" t="s">
        <v>786</v>
      </c>
      <c r="G454" s="213" t="s">
        <v>324</v>
      </c>
      <c r="H454" s="214">
        <v>59</v>
      </c>
      <c r="I454" s="215"/>
      <c r="J454" s="216">
        <f>ROUND(I454*H454,2)</f>
        <v>0</v>
      </c>
      <c r="K454" s="212" t="s">
        <v>171</v>
      </c>
      <c r="L454" s="42"/>
      <c r="M454" s="217" t="s">
        <v>19</v>
      </c>
      <c r="N454" s="218" t="s">
        <v>48</v>
      </c>
      <c r="O454" s="82"/>
      <c r="P454" s="219">
        <f>O454*H454</f>
        <v>0</v>
      </c>
      <c r="Q454" s="219">
        <v>0.00066330000000000002</v>
      </c>
      <c r="R454" s="219">
        <f>Q454*H454</f>
        <v>0.039134700000000001</v>
      </c>
      <c r="S454" s="219">
        <v>0</v>
      </c>
      <c r="T454" s="220">
        <f>S454*H454</f>
        <v>0</v>
      </c>
      <c r="AR454" s="221" t="s">
        <v>258</v>
      </c>
      <c r="AT454" s="221" t="s">
        <v>167</v>
      </c>
      <c r="AU454" s="221" t="s">
        <v>87</v>
      </c>
      <c r="AY454" s="16" t="s">
        <v>165</v>
      </c>
      <c r="BE454" s="222">
        <f>IF(N454="základní",J454,0)</f>
        <v>0</v>
      </c>
      <c r="BF454" s="222">
        <f>IF(N454="snížená",J454,0)</f>
        <v>0</v>
      </c>
      <c r="BG454" s="222">
        <f>IF(N454="zákl. přenesená",J454,0)</f>
        <v>0</v>
      </c>
      <c r="BH454" s="222">
        <f>IF(N454="sníž. přenesená",J454,0)</f>
        <v>0</v>
      </c>
      <c r="BI454" s="222">
        <f>IF(N454="nulová",J454,0)</f>
        <v>0</v>
      </c>
      <c r="BJ454" s="16" t="s">
        <v>85</v>
      </c>
      <c r="BK454" s="222">
        <f>ROUND(I454*H454,2)</f>
        <v>0</v>
      </c>
      <c r="BL454" s="16" t="s">
        <v>258</v>
      </c>
      <c r="BM454" s="221" t="s">
        <v>787</v>
      </c>
    </row>
    <row r="455" s="1" customFormat="1">
      <c r="B455" s="37"/>
      <c r="C455" s="38"/>
      <c r="D455" s="223" t="s">
        <v>174</v>
      </c>
      <c r="E455" s="38"/>
      <c r="F455" s="224" t="s">
        <v>788</v>
      </c>
      <c r="G455" s="38"/>
      <c r="H455" s="38"/>
      <c r="I455" s="134"/>
      <c r="J455" s="38"/>
      <c r="K455" s="38"/>
      <c r="L455" s="42"/>
      <c r="M455" s="225"/>
      <c r="N455" s="82"/>
      <c r="O455" s="82"/>
      <c r="P455" s="82"/>
      <c r="Q455" s="82"/>
      <c r="R455" s="82"/>
      <c r="S455" s="82"/>
      <c r="T455" s="83"/>
      <c r="AT455" s="16" t="s">
        <v>174</v>
      </c>
      <c r="AU455" s="16" t="s">
        <v>87</v>
      </c>
    </row>
    <row r="456" s="1" customFormat="1" ht="16.5" customHeight="1">
      <c r="B456" s="37"/>
      <c r="C456" s="210" t="s">
        <v>789</v>
      </c>
      <c r="D456" s="210" t="s">
        <v>167</v>
      </c>
      <c r="E456" s="211" t="s">
        <v>790</v>
      </c>
      <c r="F456" s="212" t="s">
        <v>791</v>
      </c>
      <c r="G456" s="213" t="s">
        <v>324</v>
      </c>
      <c r="H456" s="214">
        <v>61</v>
      </c>
      <c r="I456" s="215"/>
      <c r="J456" s="216">
        <f>ROUND(I456*H456,2)</f>
        <v>0</v>
      </c>
      <c r="K456" s="212" t="s">
        <v>171</v>
      </c>
      <c r="L456" s="42"/>
      <c r="M456" s="217" t="s">
        <v>19</v>
      </c>
      <c r="N456" s="218" t="s">
        <v>48</v>
      </c>
      <c r="O456" s="82"/>
      <c r="P456" s="219">
        <f>O456*H456</f>
        <v>0</v>
      </c>
      <c r="Q456" s="219">
        <v>0.00090993200000000002</v>
      </c>
      <c r="R456" s="219">
        <f>Q456*H456</f>
        <v>0.055505852000000001</v>
      </c>
      <c r="S456" s="219">
        <v>0</v>
      </c>
      <c r="T456" s="220">
        <f>S456*H456</f>
        <v>0</v>
      </c>
      <c r="AR456" s="221" t="s">
        <v>258</v>
      </c>
      <c r="AT456" s="221" t="s">
        <v>167</v>
      </c>
      <c r="AU456" s="221" t="s">
        <v>87</v>
      </c>
      <c r="AY456" s="16" t="s">
        <v>165</v>
      </c>
      <c r="BE456" s="222">
        <f>IF(N456="základní",J456,0)</f>
        <v>0</v>
      </c>
      <c r="BF456" s="222">
        <f>IF(N456="snížená",J456,0)</f>
        <v>0</v>
      </c>
      <c r="BG456" s="222">
        <f>IF(N456="zákl. přenesená",J456,0)</f>
        <v>0</v>
      </c>
      <c r="BH456" s="222">
        <f>IF(N456="sníž. přenesená",J456,0)</f>
        <v>0</v>
      </c>
      <c r="BI456" s="222">
        <f>IF(N456="nulová",J456,0)</f>
        <v>0</v>
      </c>
      <c r="BJ456" s="16" t="s">
        <v>85</v>
      </c>
      <c r="BK456" s="222">
        <f>ROUND(I456*H456,2)</f>
        <v>0</v>
      </c>
      <c r="BL456" s="16" t="s">
        <v>258</v>
      </c>
      <c r="BM456" s="221" t="s">
        <v>792</v>
      </c>
    </row>
    <row r="457" s="1" customFormat="1">
      <c r="B457" s="37"/>
      <c r="C457" s="38"/>
      <c r="D457" s="223" t="s">
        <v>174</v>
      </c>
      <c r="E457" s="38"/>
      <c r="F457" s="224" t="s">
        <v>788</v>
      </c>
      <c r="G457" s="38"/>
      <c r="H457" s="38"/>
      <c r="I457" s="134"/>
      <c r="J457" s="38"/>
      <c r="K457" s="38"/>
      <c r="L457" s="42"/>
      <c r="M457" s="225"/>
      <c r="N457" s="82"/>
      <c r="O457" s="82"/>
      <c r="P457" s="82"/>
      <c r="Q457" s="82"/>
      <c r="R457" s="82"/>
      <c r="S457" s="82"/>
      <c r="T457" s="83"/>
      <c r="AT457" s="16" t="s">
        <v>174</v>
      </c>
      <c r="AU457" s="16" t="s">
        <v>87</v>
      </c>
    </row>
    <row r="458" s="1" customFormat="1" ht="24" customHeight="1">
      <c r="B458" s="37"/>
      <c r="C458" s="210" t="s">
        <v>793</v>
      </c>
      <c r="D458" s="210" t="s">
        <v>167</v>
      </c>
      <c r="E458" s="211" t="s">
        <v>794</v>
      </c>
      <c r="F458" s="212" t="s">
        <v>795</v>
      </c>
      <c r="G458" s="213" t="s">
        <v>324</v>
      </c>
      <c r="H458" s="214">
        <v>120</v>
      </c>
      <c r="I458" s="215"/>
      <c r="J458" s="216">
        <f>ROUND(I458*H458,2)</f>
        <v>0</v>
      </c>
      <c r="K458" s="212" t="s">
        <v>171</v>
      </c>
      <c r="L458" s="42"/>
      <c r="M458" s="217" t="s">
        <v>19</v>
      </c>
      <c r="N458" s="218" t="s">
        <v>48</v>
      </c>
      <c r="O458" s="82"/>
      <c r="P458" s="219">
        <f>O458*H458</f>
        <v>0</v>
      </c>
      <c r="Q458" s="219">
        <v>6.7399999999999998E-05</v>
      </c>
      <c r="R458" s="219">
        <f>Q458*H458</f>
        <v>0.0080879999999999997</v>
      </c>
      <c r="S458" s="219">
        <v>0</v>
      </c>
      <c r="T458" s="220">
        <f>S458*H458</f>
        <v>0</v>
      </c>
      <c r="AR458" s="221" t="s">
        <v>258</v>
      </c>
      <c r="AT458" s="221" t="s">
        <v>167</v>
      </c>
      <c r="AU458" s="221" t="s">
        <v>87</v>
      </c>
      <c r="AY458" s="16" t="s">
        <v>165</v>
      </c>
      <c r="BE458" s="222">
        <f>IF(N458="základní",J458,0)</f>
        <v>0</v>
      </c>
      <c r="BF458" s="222">
        <f>IF(N458="snížená",J458,0)</f>
        <v>0</v>
      </c>
      <c r="BG458" s="222">
        <f>IF(N458="zákl. přenesená",J458,0)</f>
        <v>0</v>
      </c>
      <c r="BH458" s="222">
        <f>IF(N458="sníž. přenesená",J458,0)</f>
        <v>0</v>
      </c>
      <c r="BI458" s="222">
        <f>IF(N458="nulová",J458,0)</f>
        <v>0</v>
      </c>
      <c r="BJ458" s="16" t="s">
        <v>85</v>
      </c>
      <c r="BK458" s="222">
        <f>ROUND(I458*H458,2)</f>
        <v>0</v>
      </c>
      <c r="BL458" s="16" t="s">
        <v>258</v>
      </c>
      <c r="BM458" s="221" t="s">
        <v>796</v>
      </c>
    </row>
    <row r="459" s="1" customFormat="1">
      <c r="B459" s="37"/>
      <c r="C459" s="38"/>
      <c r="D459" s="223" t="s">
        <v>174</v>
      </c>
      <c r="E459" s="38"/>
      <c r="F459" s="224" t="s">
        <v>797</v>
      </c>
      <c r="G459" s="38"/>
      <c r="H459" s="38"/>
      <c r="I459" s="134"/>
      <c r="J459" s="38"/>
      <c r="K459" s="38"/>
      <c r="L459" s="42"/>
      <c r="M459" s="225"/>
      <c r="N459" s="82"/>
      <c r="O459" s="82"/>
      <c r="P459" s="82"/>
      <c r="Q459" s="82"/>
      <c r="R459" s="82"/>
      <c r="S459" s="82"/>
      <c r="T459" s="83"/>
      <c r="AT459" s="16" t="s">
        <v>174</v>
      </c>
      <c r="AU459" s="16" t="s">
        <v>87</v>
      </c>
    </row>
    <row r="460" s="1" customFormat="1" ht="16.5" customHeight="1">
      <c r="B460" s="37"/>
      <c r="C460" s="210" t="s">
        <v>798</v>
      </c>
      <c r="D460" s="210" t="s">
        <v>167</v>
      </c>
      <c r="E460" s="211" t="s">
        <v>799</v>
      </c>
      <c r="F460" s="212" t="s">
        <v>800</v>
      </c>
      <c r="G460" s="213" t="s">
        <v>377</v>
      </c>
      <c r="H460" s="214">
        <v>14</v>
      </c>
      <c r="I460" s="215"/>
      <c r="J460" s="216">
        <f>ROUND(I460*H460,2)</f>
        <v>0</v>
      </c>
      <c r="K460" s="212" t="s">
        <v>171</v>
      </c>
      <c r="L460" s="42"/>
      <c r="M460" s="217" t="s">
        <v>19</v>
      </c>
      <c r="N460" s="218" t="s">
        <v>48</v>
      </c>
      <c r="O460" s="82"/>
      <c r="P460" s="219">
        <f>O460*H460</f>
        <v>0</v>
      </c>
      <c r="Q460" s="219">
        <v>0</v>
      </c>
      <c r="R460" s="219">
        <f>Q460*H460</f>
        <v>0</v>
      </c>
      <c r="S460" s="219">
        <v>0</v>
      </c>
      <c r="T460" s="220">
        <f>S460*H460</f>
        <v>0</v>
      </c>
      <c r="AR460" s="221" t="s">
        <v>258</v>
      </c>
      <c r="AT460" s="221" t="s">
        <v>167</v>
      </c>
      <c r="AU460" s="221" t="s">
        <v>87</v>
      </c>
      <c r="AY460" s="16" t="s">
        <v>165</v>
      </c>
      <c r="BE460" s="222">
        <f>IF(N460="základní",J460,0)</f>
        <v>0</v>
      </c>
      <c r="BF460" s="222">
        <f>IF(N460="snížená",J460,0)</f>
        <v>0</v>
      </c>
      <c r="BG460" s="222">
        <f>IF(N460="zákl. přenesená",J460,0)</f>
        <v>0</v>
      </c>
      <c r="BH460" s="222">
        <f>IF(N460="sníž. přenesená",J460,0)</f>
        <v>0</v>
      </c>
      <c r="BI460" s="222">
        <f>IF(N460="nulová",J460,0)</f>
        <v>0</v>
      </c>
      <c r="BJ460" s="16" t="s">
        <v>85</v>
      </c>
      <c r="BK460" s="222">
        <f>ROUND(I460*H460,2)</f>
        <v>0</v>
      </c>
      <c r="BL460" s="16" t="s">
        <v>258</v>
      </c>
      <c r="BM460" s="221" t="s">
        <v>801</v>
      </c>
    </row>
    <row r="461" s="1" customFormat="1">
      <c r="B461" s="37"/>
      <c r="C461" s="38"/>
      <c r="D461" s="223" t="s">
        <v>174</v>
      </c>
      <c r="E461" s="38"/>
      <c r="F461" s="224" t="s">
        <v>802</v>
      </c>
      <c r="G461" s="38"/>
      <c r="H461" s="38"/>
      <c r="I461" s="134"/>
      <c r="J461" s="38"/>
      <c r="K461" s="38"/>
      <c r="L461" s="42"/>
      <c r="M461" s="225"/>
      <c r="N461" s="82"/>
      <c r="O461" s="82"/>
      <c r="P461" s="82"/>
      <c r="Q461" s="82"/>
      <c r="R461" s="82"/>
      <c r="S461" s="82"/>
      <c r="T461" s="83"/>
      <c r="AT461" s="16" t="s">
        <v>174</v>
      </c>
      <c r="AU461" s="16" t="s">
        <v>87</v>
      </c>
    </row>
    <row r="462" s="1" customFormat="1" ht="16.5" customHeight="1">
      <c r="B462" s="37"/>
      <c r="C462" s="210" t="s">
        <v>803</v>
      </c>
      <c r="D462" s="210" t="s">
        <v>167</v>
      </c>
      <c r="E462" s="211" t="s">
        <v>804</v>
      </c>
      <c r="F462" s="212" t="s">
        <v>805</v>
      </c>
      <c r="G462" s="213" t="s">
        <v>377</v>
      </c>
      <c r="H462" s="214">
        <v>14</v>
      </c>
      <c r="I462" s="215"/>
      <c r="J462" s="216">
        <f>ROUND(I462*H462,2)</f>
        <v>0</v>
      </c>
      <c r="K462" s="212" t="s">
        <v>171</v>
      </c>
      <c r="L462" s="42"/>
      <c r="M462" s="217" t="s">
        <v>19</v>
      </c>
      <c r="N462" s="218" t="s">
        <v>48</v>
      </c>
      <c r="O462" s="82"/>
      <c r="P462" s="219">
        <f>O462*H462</f>
        <v>0</v>
      </c>
      <c r="Q462" s="219">
        <v>0</v>
      </c>
      <c r="R462" s="219">
        <f>Q462*H462</f>
        <v>0</v>
      </c>
      <c r="S462" s="219">
        <v>0</v>
      </c>
      <c r="T462" s="220">
        <f>S462*H462</f>
        <v>0</v>
      </c>
      <c r="AR462" s="221" t="s">
        <v>258</v>
      </c>
      <c r="AT462" s="221" t="s">
        <v>167</v>
      </c>
      <c r="AU462" s="221" t="s">
        <v>87</v>
      </c>
      <c r="AY462" s="16" t="s">
        <v>165</v>
      </c>
      <c r="BE462" s="222">
        <f>IF(N462="základní",J462,0)</f>
        <v>0</v>
      </c>
      <c r="BF462" s="222">
        <f>IF(N462="snížená",J462,0)</f>
        <v>0</v>
      </c>
      <c r="BG462" s="222">
        <f>IF(N462="zákl. přenesená",J462,0)</f>
        <v>0</v>
      </c>
      <c r="BH462" s="222">
        <f>IF(N462="sníž. přenesená",J462,0)</f>
        <v>0</v>
      </c>
      <c r="BI462" s="222">
        <f>IF(N462="nulová",J462,0)</f>
        <v>0</v>
      </c>
      <c r="BJ462" s="16" t="s">
        <v>85</v>
      </c>
      <c r="BK462" s="222">
        <f>ROUND(I462*H462,2)</f>
        <v>0</v>
      </c>
      <c r="BL462" s="16" t="s">
        <v>258</v>
      </c>
      <c r="BM462" s="221" t="s">
        <v>806</v>
      </c>
    </row>
    <row r="463" s="1" customFormat="1">
      <c r="B463" s="37"/>
      <c r="C463" s="38"/>
      <c r="D463" s="223" t="s">
        <v>174</v>
      </c>
      <c r="E463" s="38"/>
      <c r="F463" s="224" t="s">
        <v>807</v>
      </c>
      <c r="G463" s="38"/>
      <c r="H463" s="38"/>
      <c r="I463" s="134"/>
      <c r="J463" s="38"/>
      <c r="K463" s="38"/>
      <c r="L463" s="42"/>
      <c r="M463" s="225"/>
      <c r="N463" s="82"/>
      <c r="O463" s="82"/>
      <c r="P463" s="82"/>
      <c r="Q463" s="82"/>
      <c r="R463" s="82"/>
      <c r="S463" s="82"/>
      <c r="T463" s="83"/>
      <c r="AT463" s="16" t="s">
        <v>174</v>
      </c>
      <c r="AU463" s="16" t="s">
        <v>87</v>
      </c>
    </row>
    <row r="464" s="1" customFormat="1" ht="16.5" customHeight="1">
      <c r="B464" s="37"/>
      <c r="C464" s="210" t="s">
        <v>808</v>
      </c>
      <c r="D464" s="210" t="s">
        <v>167</v>
      </c>
      <c r="E464" s="211" t="s">
        <v>809</v>
      </c>
      <c r="F464" s="212" t="s">
        <v>810</v>
      </c>
      <c r="G464" s="213" t="s">
        <v>377</v>
      </c>
      <c r="H464" s="214">
        <v>14</v>
      </c>
      <c r="I464" s="215"/>
      <c r="J464" s="216">
        <f>ROUND(I464*H464,2)</f>
        <v>0</v>
      </c>
      <c r="K464" s="212" t="s">
        <v>171</v>
      </c>
      <c r="L464" s="42"/>
      <c r="M464" s="217" t="s">
        <v>19</v>
      </c>
      <c r="N464" s="218" t="s">
        <v>48</v>
      </c>
      <c r="O464" s="82"/>
      <c r="P464" s="219">
        <f>O464*H464</f>
        <v>0</v>
      </c>
      <c r="Q464" s="219">
        <v>0.00034004849999999997</v>
      </c>
      <c r="R464" s="219">
        <f>Q464*H464</f>
        <v>0.0047606789999999994</v>
      </c>
      <c r="S464" s="219">
        <v>0</v>
      </c>
      <c r="T464" s="220">
        <f>S464*H464</f>
        <v>0</v>
      </c>
      <c r="AR464" s="221" t="s">
        <v>258</v>
      </c>
      <c r="AT464" s="221" t="s">
        <v>167</v>
      </c>
      <c r="AU464" s="221" t="s">
        <v>87</v>
      </c>
      <c r="AY464" s="16" t="s">
        <v>165</v>
      </c>
      <c r="BE464" s="222">
        <f>IF(N464="základní",J464,0)</f>
        <v>0</v>
      </c>
      <c r="BF464" s="222">
        <f>IF(N464="snížená",J464,0)</f>
        <v>0</v>
      </c>
      <c r="BG464" s="222">
        <f>IF(N464="zákl. přenesená",J464,0)</f>
        <v>0</v>
      </c>
      <c r="BH464" s="222">
        <f>IF(N464="sníž. přenesená",J464,0)</f>
        <v>0</v>
      </c>
      <c r="BI464" s="222">
        <f>IF(N464="nulová",J464,0)</f>
        <v>0</v>
      </c>
      <c r="BJ464" s="16" t="s">
        <v>85</v>
      </c>
      <c r="BK464" s="222">
        <f>ROUND(I464*H464,2)</f>
        <v>0</v>
      </c>
      <c r="BL464" s="16" t="s">
        <v>258</v>
      </c>
      <c r="BM464" s="221" t="s">
        <v>811</v>
      </c>
    </row>
    <row r="465" s="1" customFormat="1" ht="24" customHeight="1">
      <c r="B465" s="37"/>
      <c r="C465" s="210" t="s">
        <v>812</v>
      </c>
      <c r="D465" s="210" t="s">
        <v>167</v>
      </c>
      <c r="E465" s="211" t="s">
        <v>813</v>
      </c>
      <c r="F465" s="212" t="s">
        <v>814</v>
      </c>
      <c r="G465" s="213" t="s">
        <v>324</v>
      </c>
      <c r="H465" s="214">
        <v>120</v>
      </c>
      <c r="I465" s="215"/>
      <c r="J465" s="216">
        <f>ROUND(I465*H465,2)</f>
        <v>0</v>
      </c>
      <c r="K465" s="212" t="s">
        <v>171</v>
      </c>
      <c r="L465" s="42"/>
      <c r="M465" s="217" t="s">
        <v>19</v>
      </c>
      <c r="N465" s="218" t="s">
        <v>48</v>
      </c>
      <c r="O465" s="82"/>
      <c r="P465" s="219">
        <f>O465*H465</f>
        <v>0</v>
      </c>
      <c r="Q465" s="219">
        <v>0.00018979500000000001</v>
      </c>
      <c r="R465" s="219">
        <f>Q465*H465</f>
        <v>0.022775400000000001</v>
      </c>
      <c r="S465" s="219">
        <v>0</v>
      </c>
      <c r="T465" s="220">
        <f>S465*H465</f>
        <v>0</v>
      </c>
      <c r="AR465" s="221" t="s">
        <v>258</v>
      </c>
      <c r="AT465" s="221" t="s">
        <v>167</v>
      </c>
      <c r="AU465" s="221" t="s">
        <v>87</v>
      </c>
      <c r="AY465" s="16" t="s">
        <v>165</v>
      </c>
      <c r="BE465" s="222">
        <f>IF(N465="základní",J465,0)</f>
        <v>0</v>
      </c>
      <c r="BF465" s="222">
        <f>IF(N465="snížená",J465,0)</f>
        <v>0</v>
      </c>
      <c r="BG465" s="222">
        <f>IF(N465="zákl. přenesená",J465,0)</f>
        <v>0</v>
      </c>
      <c r="BH465" s="222">
        <f>IF(N465="sníž. přenesená",J465,0)</f>
        <v>0</v>
      </c>
      <c r="BI465" s="222">
        <f>IF(N465="nulová",J465,0)</f>
        <v>0</v>
      </c>
      <c r="BJ465" s="16" t="s">
        <v>85</v>
      </c>
      <c r="BK465" s="222">
        <f>ROUND(I465*H465,2)</f>
        <v>0</v>
      </c>
      <c r="BL465" s="16" t="s">
        <v>258</v>
      </c>
      <c r="BM465" s="221" t="s">
        <v>815</v>
      </c>
    </row>
    <row r="466" s="1" customFormat="1">
      <c r="B466" s="37"/>
      <c r="C466" s="38"/>
      <c r="D466" s="223" t="s">
        <v>174</v>
      </c>
      <c r="E466" s="38"/>
      <c r="F466" s="224" t="s">
        <v>816</v>
      </c>
      <c r="G466" s="38"/>
      <c r="H466" s="38"/>
      <c r="I466" s="134"/>
      <c r="J466" s="38"/>
      <c r="K466" s="38"/>
      <c r="L466" s="42"/>
      <c r="M466" s="225"/>
      <c r="N466" s="82"/>
      <c r="O466" s="82"/>
      <c r="P466" s="82"/>
      <c r="Q466" s="82"/>
      <c r="R466" s="82"/>
      <c r="S466" s="82"/>
      <c r="T466" s="83"/>
      <c r="AT466" s="16" t="s">
        <v>174</v>
      </c>
      <c r="AU466" s="16" t="s">
        <v>87</v>
      </c>
    </row>
    <row r="467" s="1" customFormat="1" ht="16.5" customHeight="1">
      <c r="B467" s="37"/>
      <c r="C467" s="210" t="s">
        <v>817</v>
      </c>
      <c r="D467" s="210" t="s">
        <v>167</v>
      </c>
      <c r="E467" s="211" t="s">
        <v>818</v>
      </c>
      <c r="F467" s="212" t="s">
        <v>819</v>
      </c>
      <c r="G467" s="213" t="s">
        <v>324</v>
      </c>
      <c r="H467" s="214">
        <v>120</v>
      </c>
      <c r="I467" s="215"/>
      <c r="J467" s="216">
        <f>ROUND(I467*H467,2)</f>
        <v>0</v>
      </c>
      <c r="K467" s="212" t="s">
        <v>171</v>
      </c>
      <c r="L467" s="42"/>
      <c r="M467" s="217" t="s">
        <v>19</v>
      </c>
      <c r="N467" s="218" t="s">
        <v>48</v>
      </c>
      <c r="O467" s="82"/>
      <c r="P467" s="219">
        <f>O467*H467</f>
        <v>0</v>
      </c>
      <c r="Q467" s="219">
        <v>1.0000000000000001E-05</v>
      </c>
      <c r="R467" s="219">
        <f>Q467*H467</f>
        <v>0.0012000000000000001</v>
      </c>
      <c r="S467" s="219">
        <v>0</v>
      </c>
      <c r="T467" s="220">
        <f>S467*H467</f>
        <v>0</v>
      </c>
      <c r="AR467" s="221" t="s">
        <v>258</v>
      </c>
      <c r="AT467" s="221" t="s">
        <v>167</v>
      </c>
      <c r="AU467" s="221" t="s">
        <v>87</v>
      </c>
      <c r="AY467" s="16" t="s">
        <v>165</v>
      </c>
      <c r="BE467" s="222">
        <f>IF(N467="základní",J467,0)</f>
        <v>0</v>
      </c>
      <c r="BF467" s="222">
        <f>IF(N467="snížená",J467,0)</f>
        <v>0</v>
      </c>
      <c r="BG467" s="222">
        <f>IF(N467="zákl. přenesená",J467,0)</f>
        <v>0</v>
      </c>
      <c r="BH467" s="222">
        <f>IF(N467="sníž. přenesená",J467,0)</f>
        <v>0</v>
      </c>
      <c r="BI467" s="222">
        <f>IF(N467="nulová",J467,0)</f>
        <v>0</v>
      </c>
      <c r="BJ467" s="16" t="s">
        <v>85</v>
      </c>
      <c r="BK467" s="222">
        <f>ROUND(I467*H467,2)</f>
        <v>0</v>
      </c>
      <c r="BL467" s="16" t="s">
        <v>258</v>
      </c>
      <c r="BM467" s="221" t="s">
        <v>820</v>
      </c>
    </row>
    <row r="468" s="1" customFormat="1">
      <c r="B468" s="37"/>
      <c r="C468" s="38"/>
      <c r="D468" s="223" t="s">
        <v>174</v>
      </c>
      <c r="E468" s="38"/>
      <c r="F468" s="224" t="s">
        <v>816</v>
      </c>
      <c r="G468" s="38"/>
      <c r="H468" s="38"/>
      <c r="I468" s="134"/>
      <c r="J468" s="38"/>
      <c r="K468" s="38"/>
      <c r="L468" s="42"/>
      <c r="M468" s="225"/>
      <c r="N468" s="82"/>
      <c r="O468" s="82"/>
      <c r="P468" s="82"/>
      <c r="Q468" s="82"/>
      <c r="R468" s="82"/>
      <c r="S468" s="82"/>
      <c r="T468" s="83"/>
      <c r="AT468" s="16" t="s">
        <v>174</v>
      </c>
      <c r="AU468" s="16" t="s">
        <v>87</v>
      </c>
    </row>
    <row r="469" s="1" customFormat="1" ht="24" customHeight="1">
      <c r="B469" s="37"/>
      <c r="C469" s="210" t="s">
        <v>821</v>
      </c>
      <c r="D469" s="210" t="s">
        <v>167</v>
      </c>
      <c r="E469" s="211" t="s">
        <v>822</v>
      </c>
      <c r="F469" s="212" t="s">
        <v>823</v>
      </c>
      <c r="G469" s="213" t="s">
        <v>202</v>
      </c>
      <c r="H469" s="214">
        <v>0.13100000000000001</v>
      </c>
      <c r="I469" s="215"/>
      <c r="J469" s="216">
        <f>ROUND(I469*H469,2)</f>
        <v>0</v>
      </c>
      <c r="K469" s="212" t="s">
        <v>171</v>
      </c>
      <c r="L469" s="42"/>
      <c r="M469" s="217" t="s">
        <v>19</v>
      </c>
      <c r="N469" s="218" t="s">
        <v>48</v>
      </c>
      <c r="O469" s="82"/>
      <c r="P469" s="219">
        <f>O469*H469</f>
        <v>0</v>
      </c>
      <c r="Q469" s="219">
        <v>0</v>
      </c>
      <c r="R469" s="219">
        <f>Q469*H469</f>
        <v>0</v>
      </c>
      <c r="S469" s="219">
        <v>0</v>
      </c>
      <c r="T469" s="220">
        <f>S469*H469</f>
        <v>0</v>
      </c>
      <c r="AR469" s="221" t="s">
        <v>258</v>
      </c>
      <c r="AT469" s="221" t="s">
        <v>167</v>
      </c>
      <c r="AU469" s="221" t="s">
        <v>87</v>
      </c>
      <c r="AY469" s="16" t="s">
        <v>165</v>
      </c>
      <c r="BE469" s="222">
        <f>IF(N469="základní",J469,0)</f>
        <v>0</v>
      </c>
      <c r="BF469" s="222">
        <f>IF(N469="snížená",J469,0)</f>
        <v>0</v>
      </c>
      <c r="BG469" s="222">
        <f>IF(N469="zákl. přenesená",J469,0)</f>
        <v>0</v>
      </c>
      <c r="BH469" s="222">
        <f>IF(N469="sníž. přenesená",J469,0)</f>
        <v>0</v>
      </c>
      <c r="BI469" s="222">
        <f>IF(N469="nulová",J469,0)</f>
        <v>0</v>
      </c>
      <c r="BJ469" s="16" t="s">
        <v>85</v>
      </c>
      <c r="BK469" s="222">
        <f>ROUND(I469*H469,2)</f>
        <v>0</v>
      </c>
      <c r="BL469" s="16" t="s">
        <v>258</v>
      </c>
      <c r="BM469" s="221" t="s">
        <v>824</v>
      </c>
    </row>
    <row r="470" s="1" customFormat="1">
      <c r="B470" s="37"/>
      <c r="C470" s="38"/>
      <c r="D470" s="223" t="s">
        <v>174</v>
      </c>
      <c r="E470" s="38"/>
      <c r="F470" s="224" t="s">
        <v>825</v>
      </c>
      <c r="G470" s="38"/>
      <c r="H470" s="38"/>
      <c r="I470" s="134"/>
      <c r="J470" s="38"/>
      <c r="K470" s="38"/>
      <c r="L470" s="42"/>
      <c r="M470" s="225"/>
      <c r="N470" s="82"/>
      <c r="O470" s="82"/>
      <c r="P470" s="82"/>
      <c r="Q470" s="82"/>
      <c r="R470" s="82"/>
      <c r="S470" s="82"/>
      <c r="T470" s="83"/>
      <c r="AT470" s="16" t="s">
        <v>174</v>
      </c>
      <c r="AU470" s="16" t="s">
        <v>87</v>
      </c>
    </row>
    <row r="471" s="11" customFormat="1" ht="22.8" customHeight="1">
      <c r="B471" s="194"/>
      <c r="C471" s="195"/>
      <c r="D471" s="196" t="s">
        <v>76</v>
      </c>
      <c r="E471" s="208" t="s">
        <v>826</v>
      </c>
      <c r="F471" s="208" t="s">
        <v>827</v>
      </c>
      <c r="G471" s="195"/>
      <c r="H471" s="195"/>
      <c r="I471" s="198"/>
      <c r="J471" s="209">
        <f>BK471</f>
        <v>0</v>
      </c>
      <c r="K471" s="195"/>
      <c r="L471" s="200"/>
      <c r="M471" s="201"/>
      <c r="N471" s="202"/>
      <c r="O471" s="202"/>
      <c r="P471" s="203">
        <f>SUM(P472:P485)</f>
        <v>0</v>
      </c>
      <c r="Q471" s="202"/>
      <c r="R471" s="203">
        <f>SUM(R472:R485)</f>
        <v>0.58300544650000019</v>
      </c>
      <c r="S471" s="202"/>
      <c r="T471" s="204">
        <f>SUM(T472:T485)</f>
        <v>0</v>
      </c>
      <c r="AR471" s="205" t="s">
        <v>87</v>
      </c>
      <c r="AT471" s="206" t="s">
        <v>76</v>
      </c>
      <c r="AU471" s="206" t="s">
        <v>85</v>
      </c>
      <c r="AY471" s="205" t="s">
        <v>165</v>
      </c>
      <c r="BK471" s="207">
        <f>SUM(BK472:BK485)</f>
        <v>0</v>
      </c>
    </row>
    <row r="472" s="1" customFormat="1" ht="16.5" customHeight="1">
      <c r="B472" s="37"/>
      <c r="C472" s="210" t="s">
        <v>828</v>
      </c>
      <c r="D472" s="210" t="s">
        <v>167</v>
      </c>
      <c r="E472" s="211" t="s">
        <v>829</v>
      </c>
      <c r="F472" s="212" t="s">
        <v>830</v>
      </c>
      <c r="G472" s="213" t="s">
        <v>479</v>
      </c>
      <c r="H472" s="214">
        <v>19</v>
      </c>
      <c r="I472" s="215"/>
      <c r="J472" s="216">
        <f>ROUND(I472*H472,2)</f>
        <v>0</v>
      </c>
      <c r="K472" s="212" t="s">
        <v>171</v>
      </c>
      <c r="L472" s="42"/>
      <c r="M472" s="217" t="s">
        <v>19</v>
      </c>
      <c r="N472" s="218" t="s">
        <v>48</v>
      </c>
      <c r="O472" s="82"/>
      <c r="P472" s="219">
        <f>O472*H472</f>
        <v>0</v>
      </c>
      <c r="Q472" s="219">
        <v>0.026249276500000002</v>
      </c>
      <c r="R472" s="219">
        <f>Q472*H472</f>
        <v>0.49873625350000006</v>
      </c>
      <c r="S472" s="219">
        <v>0</v>
      </c>
      <c r="T472" s="220">
        <f>S472*H472</f>
        <v>0</v>
      </c>
      <c r="AR472" s="221" t="s">
        <v>258</v>
      </c>
      <c r="AT472" s="221" t="s">
        <v>167</v>
      </c>
      <c r="AU472" s="221" t="s">
        <v>87</v>
      </c>
      <c r="AY472" s="16" t="s">
        <v>165</v>
      </c>
      <c r="BE472" s="222">
        <f>IF(N472="základní",J472,0)</f>
        <v>0</v>
      </c>
      <c r="BF472" s="222">
        <f>IF(N472="snížená",J472,0)</f>
        <v>0</v>
      </c>
      <c r="BG472" s="222">
        <f>IF(N472="zákl. přenesená",J472,0)</f>
        <v>0</v>
      </c>
      <c r="BH472" s="222">
        <f>IF(N472="sníž. přenesená",J472,0)</f>
        <v>0</v>
      </c>
      <c r="BI472" s="222">
        <f>IF(N472="nulová",J472,0)</f>
        <v>0</v>
      </c>
      <c r="BJ472" s="16" t="s">
        <v>85</v>
      </c>
      <c r="BK472" s="222">
        <f>ROUND(I472*H472,2)</f>
        <v>0</v>
      </c>
      <c r="BL472" s="16" t="s">
        <v>258</v>
      </c>
      <c r="BM472" s="221" t="s">
        <v>831</v>
      </c>
    </row>
    <row r="473" s="1" customFormat="1">
      <c r="B473" s="37"/>
      <c r="C473" s="38"/>
      <c r="D473" s="223" t="s">
        <v>174</v>
      </c>
      <c r="E473" s="38"/>
      <c r="F473" s="224" t="s">
        <v>832</v>
      </c>
      <c r="G473" s="38"/>
      <c r="H473" s="38"/>
      <c r="I473" s="134"/>
      <c r="J473" s="38"/>
      <c r="K473" s="38"/>
      <c r="L473" s="42"/>
      <c r="M473" s="225"/>
      <c r="N473" s="82"/>
      <c r="O473" s="82"/>
      <c r="P473" s="82"/>
      <c r="Q473" s="82"/>
      <c r="R473" s="82"/>
      <c r="S473" s="82"/>
      <c r="T473" s="83"/>
      <c r="AT473" s="16" t="s">
        <v>174</v>
      </c>
      <c r="AU473" s="16" t="s">
        <v>87</v>
      </c>
    </row>
    <row r="474" s="1" customFormat="1" ht="16.5" customHeight="1">
      <c r="B474" s="37"/>
      <c r="C474" s="210" t="s">
        <v>833</v>
      </c>
      <c r="D474" s="210" t="s">
        <v>167</v>
      </c>
      <c r="E474" s="211" t="s">
        <v>834</v>
      </c>
      <c r="F474" s="212" t="s">
        <v>835</v>
      </c>
      <c r="G474" s="213" t="s">
        <v>479</v>
      </c>
      <c r="H474" s="214">
        <v>38</v>
      </c>
      <c r="I474" s="215"/>
      <c r="J474" s="216">
        <f>ROUND(I474*H474,2)</f>
        <v>0</v>
      </c>
      <c r="K474" s="212" t="s">
        <v>171</v>
      </c>
      <c r="L474" s="42"/>
      <c r="M474" s="217" t="s">
        <v>19</v>
      </c>
      <c r="N474" s="218" t="s">
        <v>48</v>
      </c>
      <c r="O474" s="82"/>
      <c r="P474" s="219">
        <f>O474*H474</f>
        <v>0</v>
      </c>
      <c r="Q474" s="219">
        <v>0.00030009699999999998</v>
      </c>
      <c r="R474" s="219">
        <f>Q474*H474</f>
        <v>0.011403686</v>
      </c>
      <c r="S474" s="219">
        <v>0</v>
      </c>
      <c r="T474" s="220">
        <f>S474*H474</f>
        <v>0</v>
      </c>
      <c r="AR474" s="221" t="s">
        <v>258</v>
      </c>
      <c r="AT474" s="221" t="s">
        <v>167</v>
      </c>
      <c r="AU474" s="221" t="s">
        <v>87</v>
      </c>
      <c r="AY474" s="16" t="s">
        <v>165</v>
      </c>
      <c r="BE474" s="222">
        <f>IF(N474="základní",J474,0)</f>
        <v>0</v>
      </c>
      <c r="BF474" s="222">
        <f>IF(N474="snížená",J474,0)</f>
        <v>0</v>
      </c>
      <c r="BG474" s="222">
        <f>IF(N474="zákl. přenesená",J474,0)</f>
        <v>0</v>
      </c>
      <c r="BH474" s="222">
        <f>IF(N474="sníž. přenesená",J474,0)</f>
        <v>0</v>
      </c>
      <c r="BI474" s="222">
        <f>IF(N474="nulová",J474,0)</f>
        <v>0</v>
      </c>
      <c r="BJ474" s="16" t="s">
        <v>85</v>
      </c>
      <c r="BK474" s="222">
        <f>ROUND(I474*H474,2)</f>
        <v>0</v>
      </c>
      <c r="BL474" s="16" t="s">
        <v>258</v>
      </c>
      <c r="BM474" s="221" t="s">
        <v>836</v>
      </c>
    </row>
    <row r="475" s="1" customFormat="1" ht="16.5" customHeight="1">
      <c r="B475" s="37"/>
      <c r="C475" s="247" t="s">
        <v>837</v>
      </c>
      <c r="D475" s="247" t="s">
        <v>218</v>
      </c>
      <c r="E475" s="248" t="s">
        <v>838</v>
      </c>
      <c r="F475" s="249" t="s">
        <v>839</v>
      </c>
      <c r="G475" s="250" t="s">
        <v>377</v>
      </c>
      <c r="H475" s="251">
        <v>38</v>
      </c>
      <c r="I475" s="252"/>
      <c r="J475" s="253">
        <f>ROUND(I475*H475,2)</f>
        <v>0</v>
      </c>
      <c r="K475" s="249" t="s">
        <v>19</v>
      </c>
      <c r="L475" s="254"/>
      <c r="M475" s="255" t="s">
        <v>19</v>
      </c>
      <c r="N475" s="256" t="s">
        <v>48</v>
      </c>
      <c r="O475" s="82"/>
      <c r="P475" s="219">
        <f>O475*H475</f>
        <v>0</v>
      </c>
      <c r="Q475" s="219">
        <v>0.00020000000000000001</v>
      </c>
      <c r="R475" s="219">
        <f>Q475*H475</f>
        <v>0.0076</v>
      </c>
      <c r="S475" s="219">
        <v>0</v>
      </c>
      <c r="T475" s="220">
        <f>S475*H475</f>
        <v>0</v>
      </c>
      <c r="AR475" s="221" t="s">
        <v>390</v>
      </c>
      <c r="AT475" s="221" t="s">
        <v>218</v>
      </c>
      <c r="AU475" s="221" t="s">
        <v>87</v>
      </c>
      <c r="AY475" s="16" t="s">
        <v>165</v>
      </c>
      <c r="BE475" s="222">
        <f>IF(N475="základní",J475,0)</f>
        <v>0</v>
      </c>
      <c r="BF475" s="222">
        <f>IF(N475="snížená",J475,0)</f>
        <v>0</v>
      </c>
      <c r="BG475" s="222">
        <f>IF(N475="zákl. přenesená",J475,0)</f>
        <v>0</v>
      </c>
      <c r="BH475" s="222">
        <f>IF(N475="sníž. přenesená",J475,0)</f>
        <v>0</v>
      </c>
      <c r="BI475" s="222">
        <f>IF(N475="nulová",J475,0)</f>
        <v>0</v>
      </c>
      <c r="BJ475" s="16" t="s">
        <v>85</v>
      </c>
      <c r="BK475" s="222">
        <f>ROUND(I475*H475,2)</f>
        <v>0</v>
      </c>
      <c r="BL475" s="16" t="s">
        <v>258</v>
      </c>
      <c r="BM475" s="221" t="s">
        <v>840</v>
      </c>
    </row>
    <row r="476" s="1" customFormat="1" ht="16.5" customHeight="1">
      <c r="B476" s="37"/>
      <c r="C476" s="210" t="s">
        <v>841</v>
      </c>
      <c r="D476" s="210" t="s">
        <v>167</v>
      </c>
      <c r="E476" s="211" t="s">
        <v>842</v>
      </c>
      <c r="F476" s="212" t="s">
        <v>843</v>
      </c>
      <c r="G476" s="213" t="s">
        <v>479</v>
      </c>
      <c r="H476" s="214">
        <v>19</v>
      </c>
      <c r="I476" s="215"/>
      <c r="J476" s="216">
        <f>ROUND(I476*H476,2)</f>
        <v>0</v>
      </c>
      <c r="K476" s="212" t="s">
        <v>171</v>
      </c>
      <c r="L476" s="42"/>
      <c r="M476" s="217" t="s">
        <v>19</v>
      </c>
      <c r="N476" s="218" t="s">
        <v>48</v>
      </c>
      <c r="O476" s="82"/>
      <c r="P476" s="219">
        <f>O476*H476</f>
        <v>0</v>
      </c>
      <c r="Q476" s="219">
        <v>0.001840097</v>
      </c>
      <c r="R476" s="219">
        <f>Q476*H476</f>
        <v>0.034961842999999999</v>
      </c>
      <c r="S476" s="219">
        <v>0</v>
      </c>
      <c r="T476" s="220">
        <f>S476*H476</f>
        <v>0</v>
      </c>
      <c r="AR476" s="221" t="s">
        <v>258</v>
      </c>
      <c r="AT476" s="221" t="s">
        <v>167</v>
      </c>
      <c r="AU476" s="221" t="s">
        <v>87</v>
      </c>
      <c r="AY476" s="16" t="s">
        <v>165</v>
      </c>
      <c r="BE476" s="222">
        <f>IF(N476="základní",J476,0)</f>
        <v>0</v>
      </c>
      <c r="BF476" s="222">
        <f>IF(N476="snížená",J476,0)</f>
        <v>0</v>
      </c>
      <c r="BG476" s="222">
        <f>IF(N476="zákl. přenesená",J476,0)</f>
        <v>0</v>
      </c>
      <c r="BH476" s="222">
        <f>IF(N476="sníž. přenesená",J476,0)</f>
        <v>0</v>
      </c>
      <c r="BI476" s="222">
        <f>IF(N476="nulová",J476,0)</f>
        <v>0</v>
      </c>
      <c r="BJ476" s="16" t="s">
        <v>85</v>
      </c>
      <c r="BK476" s="222">
        <f>ROUND(I476*H476,2)</f>
        <v>0</v>
      </c>
      <c r="BL476" s="16" t="s">
        <v>258</v>
      </c>
      <c r="BM476" s="221" t="s">
        <v>844</v>
      </c>
    </row>
    <row r="477" s="1" customFormat="1">
      <c r="B477" s="37"/>
      <c r="C477" s="38"/>
      <c r="D477" s="223" t="s">
        <v>174</v>
      </c>
      <c r="E477" s="38"/>
      <c r="F477" s="224" t="s">
        <v>845</v>
      </c>
      <c r="G477" s="38"/>
      <c r="H477" s="38"/>
      <c r="I477" s="134"/>
      <c r="J477" s="38"/>
      <c r="K477" s="38"/>
      <c r="L477" s="42"/>
      <c r="M477" s="225"/>
      <c r="N477" s="82"/>
      <c r="O477" s="82"/>
      <c r="P477" s="82"/>
      <c r="Q477" s="82"/>
      <c r="R477" s="82"/>
      <c r="S477" s="82"/>
      <c r="T477" s="83"/>
      <c r="AT477" s="16" t="s">
        <v>174</v>
      </c>
      <c r="AU477" s="16" t="s">
        <v>87</v>
      </c>
    </row>
    <row r="478" s="1" customFormat="1" ht="16.5" customHeight="1">
      <c r="B478" s="37"/>
      <c r="C478" s="210" t="s">
        <v>846</v>
      </c>
      <c r="D478" s="210" t="s">
        <v>167</v>
      </c>
      <c r="E478" s="211" t="s">
        <v>847</v>
      </c>
      <c r="F478" s="212" t="s">
        <v>848</v>
      </c>
      <c r="G478" s="213" t="s">
        <v>479</v>
      </c>
      <c r="H478" s="214">
        <v>12</v>
      </c>
      <c r="I478" s="215"/>
      <c r="J478" s="216">
        <f>ROUND(I478*H478,2)</f>
        <v>0</v>
      </c>
      <c r="K478" s="212" t="s">
        <v>171</v>
      </c>
      <c r="L478" s="42"/>
      <c r="M478" s="217" t="s">
        <v>19</v>
      </c>
      <c r="N478" s="218" t="s">
        <v>48</v>
      </c>
      <c r="O478" s="82"/>
      <c r="P478" s="219">
        <f>O478*H478</f>
        <v>0</v>
      </c>
      <c r="Q478" s="219">
        <v>0.001840097</v>
      </c>
      <c r="R478" s="219">
        <f>Q478*H478</f>
        <v>0.022081164</v>
      </c>
      <c r="S478" s="219">
        <v>0</v>
      </c>
      <c r="T478" s="220">
        <f>S478*H478</f>
        <v>0</v>
      </c>
      <c r="AR478" s="221" t="s">
        <v>258</v>
      </c>
      <c r="AT478" s="221" t="s">
        <v>167</v>
      </c>
      <c r="AU478" s="221" t="s">
        <v>87</v>
      </c>
      <c r="AY478" s="16" t="s">
        <v>165</v>
      </c>
      <c r="BE478" s="222">
        <f>IF(N478="základní",J478,0)</f>
        <v>0</v>
      </c>
      <c r="BF478" s="222">
        <f>IF(N478="snížená",J478,0)</f>
        <v>0</v>
      </c>
      <c r="BG478" s="222">
        <f>IF(N478="zákl. přenesená",J478,0)</f>
        <v>0</v>
      </c>
      <c r="BH478" s="222">
        <f>IF(N478="sníž. přenesená",J478,0)</f>
        <v>0</v>
      </c>
      <c r="BI478" s="222">
        <f>IF(N478="nulová",J478,0)</f>
        <v>0</v>
      </c>
      <c r="BJ478" s="16" t="s">
        <v>85</v>
      </c>
      <c r="BK478" s="222">
        <f>ROUND(I478*H478,2)</f>
        <v>0</v>
      </c>
      <c r="BL478" s="16" t="s">
        <v>258</v>
      </c>
      <c r="BM478" s="221" t="s">
        <v>849</v>
      </c>
    </row>
    <row r="479" s="1" customFormat="1">
      <c r="B479" s="37"/>
      <c r="C479" s="38"/>
      <c r="D479" s="223" t="s">
        <v>174</v>
      </c>
      <c r="E479" s="38"/>
      <c r="F479" s="224" t="s">
        <v>850</v>
      </c>
      <c r="G479" s="38"/>
      <c r="H479" s="38"/>
      <c r="I479" s="134"/>
      <c r="J479" s="38"/>
      <c r="K479" s="38"/>
      <c r="L479" s="42"/>
      <c r="M479" s="225"/>
      <c r="N479" s="82"/>
      <c r="O479" s="82"/>
      <c r="P479" s="82"/>
      <c r="Q479" s="82"/>
      <c r="R479" s="82"/>
      <c r="S479" s="82"/>
      <c r="T479" s="83"/>
      <c r="AT479" s="16" t="s">
        <v>174</v>
      </c>
      <c r="AU479" s="16" t="s">
        <v>87</v>
      </c>
    </row>
    <row r="480" s="1" customFormat="1" ht="16.5" customHeight="1">
      <c r="B480" s="37"/>
      <c r="C480" s="210" t="s">
        <v>851</v>
      </c>
      <c r="D480" s="210" t="s">
        <v>167</v>
      </c>
      <c r="E480" s="211" t="s">
        <v>852</v>
      </c>
      <c r="F480" s="212" t="s">
        <v>853</v>
      </c>
      <c r="G480" s="213" t="s">
        <v>377</v>
      </c>
      <c r="H480" s="214">
        <v>19</v>
      </c>
      <c r="I480" s="215"/>
      <c r="J480" s="216">
        <f>ROUND(I480*H480,2)</f>
        <v>0</v>
      </c>
      <c r="K480" s="212" t="s">
        <v>171</v>
      </c>
      <c r="L480" s="42"/>
      <c r="M480" s="217" t="s">
        <v>19</v>
      </c>
      <c r="N480" s="218" t="s">
        <v>48</v>
      </c>
      <c r="O480" s="82"/>
      <c r="P480" s="219">
        <f>O480*H480</f>
        <v>0</v>
      </c>
      <c r="Q480" s="219">
        <v>0.00013999999999999999</v>
      </c>
      <c r="R480" s="219">
        <f>Q480*H480</f>
        <v>0.0026599999999999996</v>
      </c>
      <c r="S480" s="219">
        <v>0</v>
      </c>
      <c r="T480" s="220">
        <f>S480*H480</f>
        <v>0</v>
      </c>
      <c r="AR480" s="221" t="s">
        <v>258</v>
      </c>
      <c r="AT480" s="221" t="s">
        <v>167</v>
      </c>
      <c r="AU480" s="221" t="s">
        <v>87</v>
      </c>
      <c r="AY480" s="16" t="s">
        <v>165</v>
      </c>
      <c r="BE480" s="222">
        <f>IF(N480="základní",J480,0)</f>
        <v>0</v>
      </c>
      <c r="BF480" s="222">
        <f>IF(N480="snížená",J480,0)</f>
        <v>0</v>
      </c>
      <c r="BG480" s="222">
        <f>IF(N480="zákl. přenesená",J480,0)</f>
        <v>0</v>
      </c>
      <c r="BH480" s="222">
        <f>IF(N480="sníž. přenesená",J480,0)</f>
        <v>0</v>
      </c>
      <c r="BI480" s="222">
        <f>IF(N480="nulová",J480,0)</f>
        <v>0</v>
      </c>
      <c r="BJ480" s="16" t="s">
        <v>85</v>
      </c>
      <c r="BK480" s="222">
        <f>ROUND(I480*H480,2)</f>
        <v>0</v>
      </c>
      <c r="BL480" s="16" t="s">
        <v>258</v>
      </c>
      <c r="BM480" s="221" t="s">
        <v>854</v>
      </c>
    </row>
    <row r="481" s="1" customFormat="1" ht="16.5" customHeight="1">
      <c r="B481" s="37"/>
      <c r="C481" s="210" t="s">
        <v>855</v>
      </c>
      <c r="D481" s="210" t="s">
        <v>167</v>
      </c>
      <c r="E481" s="211" t="s">
        <v>856</v>
      </c>
      <c r="F481" s="212" t="s">
        <v>857</v>
      </c>
      <c r="G481" s="213" t="s">
        <v>377</v>
      </c>
      <c r="H481" s="214">
        <v>19</v>
      </c>
      <c r="I481" s="215"/>
      <c r="J481" s="216">
        <f>ROUND(I481*H481,2)</f>
        <v>0</v>
      </c>
      <c r="K481" s="212" t="s">
        <v>171</v>
      </c>
      <c r="L481" s="42"/>
      <c r="M481" s="217" t="s">
        <v>19</v>
      </c>
      <c r="N481" s="218" t="s">
        <v>48</v>
      </c>
      <c r="O481" s="82"/>
      <c r="P481" s="219">
        <f>O481*H481</f>
        <v>0</v>
      </c>
      <c r="Q481" s="219">
        <v>0.0002275</v>
      </c>
      <c r="R481" s="219">
        <f>Q481*H481</f>
        <v>0.0043225</v>
      </c>
      <c r="S481" s="219">
        <v>0</v>
      </c>
      <c r="T481" s="220">
        <f>S481*H481</f>
        <v>0</v>
      </c>
      <c r="AR481" s="221" t="s">
        <v>258</v>
      </c>
      <c r="AT481" s="221" t="s">
        <v>167</v>
      </c>
      <c r="AU481" s="221" t="s">
        <v>87</v>
      </c>
      <c r="AY481" s="16" t="s">
        <v>165</v>
      </c>
      <c r="BE481" s="222">
        <f>IF(N481="základní",J481,0)</f>
        <v>0</v>
      </c>
      <c r="BF481" s="222">
        <f>IF(N481="snížená",J481,0)</f>
        <v>0</v>
      </c>
      <c r="BG481" s="222">
        <f>IF(N481="zákl. přenesená",J481,0)</f>
        <v>0</v>
      </c>
      <c r="BH481" s="222">
        <f>IF(N481="sníž. přenesená",J481,0)</f>
        <v>0</v>
      </c>
      <c r="BI481" s="222">
        <f>IF(N481="nulová",J481,0)</f>
        <v>0</v>
      </c>
      <c r="BJ481" s="16" t="s">
        <v>85</v>
      </c>
      <c r="BK481" s="222">
        <f>ROUND(I481*H481,2)</f>
        <v>0</v>
      </c>
      <c r="BL481" s="16" t="s">
        <v>258</v>
      </c>
      <c r="BM481" s="221" t="s">
        <v>858</v>
      </c>
    </row>
    <row r="482" s="1" customFormat="1">
      <c r="B482" s="37"/>
      <c r="C482" s="38"/>
      <c r="D482" s="223" t="s">
        <v>174</v>
      </c>
      <c r="E482" s="38"/>
      <c r="F482" s="224" t="s">
        <v>859</v>
      </c>
      <c r="G482" s="38"/>
      <c r="H482" s="38"/>
      <c r="I482" s="134"/>
      <c r="J482" s="38"/>
      <c r="K482" s="38"/>
      <c r="L482" s="42"/>
      <c r="M482" s="225"/>
      <c r="N482" s="82"/>
      <c r="O482" s="82"/>
      <c r="P482" s="82"/>
      <c r="Q482" s="82"/>
      <c r="R482" s="82"/>
      <c r="S482" s="82"/>
      <c r="T482" s="83"/>
      <c r="AT482" s="16" t="s">
        <v>174</v>
      </c>
      <c r="AU482" s="16" t="s">
        <v>87</v>
      </c>
    </row>
    <row r="483" s="1" customFormat="1" ht="16.5" customHeight="1">
      <c r="B483" s="37"/>
      <c r="C483" s="210" t="s">
        <v>860</v>
      </c>
      <c r="D483" s="210" t="s">
        <v>167</v>
      </c>
      <c r="E483" s="211" t="s">
        <v>861</v>
      </c>
      <c r="F483" s="212" t="s">
        <v>862</v>
      </c>
      <c r="G483" s="213" t="s">
        <v>377</v>
      </c>
      <c r="H483" s="214">
        <v>4</v>
      </c>
      <c r="I483" s="215"/>
      <c r="J483" s="216">
        <f>ROUND(I483*H483,2)</f>
        <v>0</v>
      </c>
      <c r="K483" s="212" t="s">
        <v>171</v>
      </c>
      <c r="L483" s="42"/>
      <c r="M483" s="217" t="s">
        <v>19</v>
      </c>
      <c r="N483" s="218" t="s">
        <v>48</v>
      </c>
      <c r="O483" s="82"/>
      <c r="P483" s="219">
        <f>O483*H483</f>
        <v>0</v>
      </c>
      <c r="Q483" s="219">
        <v>0.00031</v>
      </c>
      <c r="R483" s="219">
        <f>Q483*H483</f>
        <v>0.00124</v>
      </c>
      <c r="S483" s="219">
        <v>0</v>
      </c>
      <c r="T483" s="220">
        <f>S483*H483</f>
        <v>0</v>
      </c>
      <c r="AR483" s="221" t="s">
        <v>258</v>
      </c>
      <c r="AT483" s="221" t="s">
        <v>167</v>
      </c>
      <c r="AU483" s="221" t="s">
        <v>87</v>
      </c>
      <c r="AY483" s="16" t="s">
        <v>165</v>
      </c>
      <c r="BE483" s="222">
        <f>IF(N483="základní",J483,0)</f>
        <v>0</v>
      </c>
      <c r="BF483" s="222">
        <f>IF(N483="snížená",J483,0)</f>
        <v>0</v>
      </c>
      <c r="BG483" s="222">
        <f>IF(N483="zákl. přenesená",J483,0)</f>
        <v>0</v>
      </c>
      <c r="BH483" s="222">
        <f>IF(N483="sníž. přenesená",J483,0)</f>
        <v>0</v>
      </c>
      <c r="BI483" s="222">
        <f>IF(N483="nulová",J483,0)</f>
        <v>0</v>
      </c>
      <c r="BJ483" s="16" t="s">
        <v>85</v>
      </c>
      <c r="BK483" s="222">
        <f>ROUND(I483*H483,2)</f>
        <v>0</v>
      </c>
      <c r="BL483" s="16" t="s">
        <v>258</v>
      </c>
      <c r="BM483" s="221" t="s">
        <v>863</v>
      </c>
    </row>
    <row r="484" s="1" customFormat="1" ht="24" customHeight="1">
      <c r="B484" s="37"/>
      <c r="C484" s="210" t="s">
        <v>864</v>
      </c>
      <c r="D484" s="210" t="s">
        <v>167</v>
      </c>
      <c r="E484" s="211" t="s">
        <v>865</v>
      </c>
      <c r="F484" s="212" t="s">
        <v>866</v>
      </c>
      <c r="G484" s="213" t="s">
        <v>202</v>
      </c>
      <c r="H484" s="214">
        <v>0.58299999999999996</v>
      </c>
      <c r="I484" s="215"/>
      <c r="J484" s="216">
        <f>ROUND(I484*H484,2)</f>
        <v>0</v>
      </c>
      <c r="K484" s="212" t="s">
        <v>171</v>
      </c>
      <c r="L484" s="42"/>
      <c r="M484" s="217" t="s">
        <v>19</v>
      </c>
      <c r="N484" s="218" t="s">
        <v>48</v>
      </c>
      <c r="O484" s="82"/>
      <c r="P484" s="219">
        <f>O484*H484</f>
        <v>0</v>
      </c>
      <c r="Q484" s="219">
        <v>0</v>
      </c>
      <c r="R484" s="219">
        <f>Q484*H484</f>
        <v>0</v>
      </c>
      <c r="S484" s="219">
        <v>0</v>
      </c>
      <c r="T484" s="220">
        <f>S484*H484</f>
        <v>0</v>
      </c>
      <c r="AR484" s="221" t="s">
        <v>258</v>
      </c>
      <c r="AT484" s="221" t="s">
        <v>167</v>
      </c>
      <c r="AU484" s="221" t="s">
        <v>87</v>
      </c>
      <c r="AY484" s="16" t="s">
        <v>165</v>
      </c>
      <c r="BE484" s="222">
        <f>IF(N484="základní",J484,0)</f>
        <v>0</v>
      </c>
      <c r="BF484" s="222">
        <f>IF(N484="snížená",J484,0)</f>
        <v>0</v>
      </c>
      <c r="BG484" s="222">
        <f>IF(N484="zákl. přenesená",J484,0)</f>
        <v>0</v>
      </c>
      <c r="BH484" s="222">
        <f>IF(N484="sníž. přenesená",J484,0)</f>
        <v>0</v>
      </c>
      <c r="BI484" s="222">
        <f>IF(N484="nulová",J484,0)</f>
        <v>0</v>
      </c>
      <c r="BJ484" s="16" t="s">
        <v>85</v>
      </c>
      <c r="BK484" s="222">
        <f>ROUND(I484*H484,2)</f>
        <v>0</v>
      </c>
      <c r="BL484" s="16" t="s">
        <v>258</v>
      </c>
      <c r="BM484" s="221" t="s">
        <v>867</v>
      </c>
    </row>
    <row r="485" s="1" customFormat="1">
      <c r="B485" s="37"/>
      <c r="C485" s="38"/>
      <c r="D485" s="223" t="s">
        <v>174</v>
      </c>
      <c r="E485" s="38"/>
      <c r="F485" s="224" t="s">
        <v>868</v>
      </c>
      <c r="G485" s="38"/>
      <c r="H485" s="38"/>
      <c r="I485" s="134"/>
      <c r="J485" s="38"/>
      <c r="K485" s="38"/>
      <c r="L485" s="42"/>
      <c r="M485" s="225"/>
      <c r="N485" s="82"/>
      <c r="O485" s="82"/>
      <c r="P485" s="82"/>
      <c r="Q485" s="82"/>
      <c r="R485" s="82"/>
      <c r="S485" s="82"/>
      <c r="T485" s="83"/>
      <c r="AT485" s="16" t="s">
        <v>174</v>
      </c>
      <c r="AU485" s="16" t="s">
        <v>87</v>
      </c>
    </row>
    <row r="486" s="11" customFormat="1" ht="22.8" customHeight="1">
      <c r="B486" s="194"/>
      <c r="C486" s="195"/>
      <c r="D486" s="196" t="s">
        <v>76</v>
      </c>
      <c r="E486" s="208" t="s">
        <v>869</v>
      </c>
      <c r="F486" s="208" t="s">
        <v>870</v>
      </c>
      <c r="G486" s="195"/>
      <c r="H486" s="195"/>
      <c r="I486" s="198"/>
      <c r="J486" s="209">
        <f>BK486</f>
        <v>0</v>
      </c>
      <c r="K486" s="195"/>
      <c r="L486" s="200"/>
      <c r="M486" s="201"/>
      <c r="N486" s="202"/>
      <c r="O486" s="202"/>
      <c r="P486" s="203">
        <f>SUM(P487:P505)</f>
        <v>0</v>
      </c>
      <c r="Q486" s="202"/>
      <c r="R486" s="203">
        <f>SUM(R487:R505)</f>
        <v>0.29848392201740004</v>
      </c>
      <c r="S486" s="202"/>
      <c r="T486" s="204">
        <f>SUM(T487:T505)</f>
        <v>0</v>
      </c>
      <c r="AR486" s="205" t="s">
        <v>87</v>
      </c>
      <c r="AT486" s="206" t="s">
        <v>76</v>
      </c>
      <c r="AU486" s="206" t="s">
        <v>85</v>
      </c>
      <c r="AY486" s="205" t="s">
        <v>165</v>
      </c>
      <c r="BK486" s="207">
        <f>SUM(BK487:BK505)</f>
        <v>0</v>
      </c>
    </row>
    <row r="487" s="1" customFormat="1" ht="24" customHeight="1">
      <c r="B487" s="37"/>
      <c r="C487" s="210" t="s">
        <v>871</v>
      </c>
      <c r="D487" s="210" t="s">
        <v>167</v>
      </c>
      <c r="E487" s="211" t="s">
        <v>872</v>
      </c>
      <c r="F487" s="212" t="s">
        <v>873</v>
      </c>
      <c r="G487" s="213" t="s">
        <v>238</v>
      </c>
      <c r="H487" s="214">
        <v>13.686</v>
      </c>
      <c r="I487" s="215"/>
      <c r="J487" s="216">
        <f>ROUND(I487*H487,2)</f>
        <v>0</v>
      </c>
      <c r="K487" s="212" t="s">
        <v>171</v>
      </c>
      <c r="L487" s="42"/>
      <c r="M487" s="217" t="s">
        <v>19</v>
      </c>
      <c r="N487" s="218" t="s">
        <v>48</v>
      </c>
      <c r="O487" s="82"/>
      <c r="P487" s="219">
        <f>O487*H487</f>
        <v>0</v>
      </c>
      <c r="Q487" s="219">
        <v>0.0125439509</v>
      </c>
      <c r="R487" s="219">
        <f>Q487*H487</f>
        <v>0.1716765120174</v>
      </c>
      <c r="S487" s="219">
        <v>0</v>
      </c>
      <c r="T487" s="220">
        <f>S487*H487</f>
        <v>0</v>
      </c>
      <c r="AR487" s="221" t="s">
        <v>258</v>
      </c>
      <c r="AT487" s="221" t="s">
        <v>167</v>
      </c>
      <c r="AU487" s="221" t="s">
        <v>87</v>
      </c>
      <c r="AY487" s="16" t="s">
        <v>165</v>
      </c>
      <c r="BE487" s="222">
        <f>IF(N487="základní",J487,0)</f>
        <v>0</v>
      </c>
      <c r="BF487" s="222">
        <f>IF(N487="snížená",J487,0)</f>
        <v>0</v>
      </c>
      <c r="BG487" s="222">
        <f>IF(N487="zákl. přenesená",J487,0)</f>
        <v>0</v>
      </c>
      <c r="BH487" s="222">
        <f>IF(N487="sníž. přenesená",J487,0)</f>
        <v>0</v>
      </c>
      <c r="BI487" s="222">
        <f>IF(N487="nulová",J487,0)</f>
        <v>0</v>
      </c>
      <c r="BJ487" s="16" t="s">
        <v>85</v>
      </c>
      <c r="BK487" s="222">
        <f>ROUND(I487*H487,2)</f>
        <v>0</v>
      </c>
      <c r="BL487" s="16" t="s">
        <v>258</v>
      </c>
      <c r="BM487" s="221" t="s">
        <v>874</v>
      </c>
    </row>
    <row r="488" s="1" customFormat="1">
      <c r="B488" s="37"/>
      <c r="C488" s="38"/>
      <c r="D488" s="223" t="s">
        <v>174</v>
      </c>
      <c r="E488" s="38"/>
      <c r="F488" s="224" t="s">
        <v>875</v>
      </c>
      <c r="G488" s="38"/>
      <c r="H488" s="38"/>
      <c r="I488" s="134"/>
      <c r="J488" s="38"/>
      <c r="K488" s="38"/>
      <c r="L488" s="42"/>
      <c r="M488" s="225"/>
      <c r="N488" s="82"/>
      <c r="O488" s="82"/>
      <c r="P488" s="82"/>
      <c r="Q488" s="82"/>
      <c r="R488" s="82"/>
      <c r="S488" s="82"/>
      <c r="T488" s="83"/>
      <c r="AT488" s="16" t="s">
        <v>174</v>
      </c>
      <c r="AU488" s="16" t="s">
        <v>87</v>
      </c>
    </row>
    <row r="489" s="13" customFormat="1">
      <c r="B489" s="236"/>
      <c r="C489" s="237"/>
      <c r="D489" s="223" t="s">
        <v>176</v>
      </c>
      <c r="E489" s="238" t="s">
        <v>19</v>
      </c>
      <c r="F489" s="239" t="s">
        <v>876</v>
      </c>
      <c r="G489" s="237"/>
      <c r="H489" s="240">
        <v>13.686</v>
      </c>
      <c r="I489" s="241"/>
      <c r="J489" s="237"/>
      <c r="K489" s="237"/>
      <c r="L489" s="242"/>
      <c r="M489" s="243"/>
      <c r="N489" s="244"/>
      <c r="O489" s="244"/>
      <c r="P489" s="244"/>
      <c r="Q489" s="244"/>
      <c r="R489" s="244"/>
      <c r="S489" s="244"/>
      <c r="T489" s="245"/>
      <c r="AT489" s="246" t="s">
        <v>176</v>
      </c>
      <c r="AU489" s="246" t="s">
        <v>87</v>
      </c>
      <c r="AV489" s="13" t="s">
        <v>87</v>
      </c>
      <c r="AW489" s="13" t="s">
        <v>36</v>
      </c>
      <c r="AX489" s="13" t="s">
        <v>77</v>
      </c>
      <c r="AY489" s="246" t="s">
        <v>165</v>
      </c>
    </row>
    <row r="490" s="1" customFormat="1" ht="24" customHeight="1">
      <c r="B490" s="37"/>
      <c r="C490" s="210" t="s">
        <v>877</v>
      </c>
      <c r="D490" s="210" t="s">
        <v>167</v>
      </c>
      <c r="E490" s="211" t="s">
        <v>878</v>
      </c>
      <c r="F490" s="212" t="s">
        <v>879</v>
      </c>
      <c r="G490" s="213" t="s">
        <v>238</v>
      </c>
      <c r="H490" s="214">
        <v>13.686</v>
      </c>
      <c r="I490" s="215"/>
      <c r="J490" s="216">
        <f>ROUND(I490*H490,2)</f>
        <v>0</v>
      </c>
      <c r="K490" s="212" t="s">
        <v>171</v>
      </c>
      <c r="L490" s="42"/>
      <c r="M490" s="217" t="s">
        <v>19</v>
      </c>
      <c r="N490" s="218" t="s">
        <v>48</v>
      </c>
      <c r="O490" s="82"/>
      <c r="P490" s="219">
        <f>O490*H490</f>
        <v>0</v>
      </c>
      <c r="Q490" s="219">
        <v>0.00010000000000000001</v>
      </c>
      <c r="R490" s="219">
        <f>Q490*H490</f>
        <v>0.0013686</v>
      </c>
      <c r="S490" s="219">
        <v>0</v>
      </c>
      <c r="T490" s="220">
        <f>S490*H490</f>
        <v>0</v>
      </c>
      <c r="AR490" s="221" t="s">
        <v>258</v>
      </c>
      <c r="AT490" s="221" t="s">
        <v>167</v>
      </c>
      <c r="AU490" s="221" t="s">
        <v>87</v>
      </c>
      <c r="AY490" s="16" t="s">
        <v>165</v>
      </c>
      <c r="BE490" s="222">
        <f>IF(N490="základní",J490,0)</f>
        <v>0</v>
      </c>
      <c r="BF490" s="222">
        <f>IF(N490="snížená",J490,0)</f>
        <v>0</v>
      </c>
      <c r="BG490" s="222">
        <f>IF(N490="zákl. přenesená",J490,0)</f>
        <v>0</v>
      </c>
      <c r="BH490" s="222">
        <f>IF(N490="sníž. přenesená",J490,0)</f>
        <v>0</v>
      </c>
      <c r="BI490" s="222">
        <f>IF(N490="nulová",J490,0)</f>
        <v>0</v>
      </c>
      <c r="BJ490" s="16" t="s">
        <v>85</v>
      </c>
      <c r="BK490" s="222">
        <f>ROUND(I490*H490,2)</f>
        <v>0</v>
      </c>
      <c r="BL490" s="16" t="s">
        <v>258</v>
      </c>
      <c r="BM490" s="221" t="s">
        <v>880</v>
      </c>
    </row>
    <row r="491" s="1" customFormat="1">
      <c r="B491" s="37"/>
      <c r="C491" s="38"/>
      <c r="D491" s="223" t="s">
        <v>174</v>
      </c>
      <c r="E491" s="38"/>
      <c r="F491" s="224" t="s">
        <v>875</v>
      </c>
      <c r="G491" s="38"/>
      <c r="H491" s="38"/>
      <c r="I491" s="134"/>
      <c r="J491" s="38"/>
      <c r="K491" s="38"/>
      <c r="L491" s="42"/>
      <c r="M491" s="225"/>
      <c r="N491" s="82"/>
      <c r="O491" s="82"/>
      <c r="P491" s="82"/>
      <c r="Q491" s="82"/>
      <c r="R491" s="82"/>
      <c r="S491" s="82"/>
      <c r="T491" s="83"/>
      <c r="AT491" s="16" t="s">
        <v>174</v>
      </c>
      <c r="AU491" s="16" t="s">
        <v>87</v>
      </c>
    </row>
    <row r="492" s="1" customFormat="1" ht="24" customHeight="1">
      <c r="B492" s="37"/>
      <c r="C492" s="210" t="s">
        <v>881</v>
      </c>
      <c r="D492" s="210" t="s">
        <v>167</v>
      </c>
      <c r="E492" s="211" t="s">
        <v>882</v>
      </c>
      <c r="F492" s="212" t="s">
        <v>883</v>
      </c>
      <c r="G492" s="213" t="s">
        <v>238</v>
      </c>
      <c r="H492" s="214">
        <v>13.686</v>
      </c>
      <c r="I492" s="215"/>
      <c r="J492" s="216">
        <f>ROUND(I492*H492,2)</f>
        <v>0</v>
      </c>
      <c r="K492" s="212" t="s">
        <v>171</v>
      </c>
      <c r="L492" s="42"/>
      <c r="M492" s="217" t="s">
        <v>19</v>
      </c>
      <c r="N492" s="218" t="s">
        <v>48</v>
      </c>
      <c r="O492" s="82"/>
      <c r="P492" s="219">
        <f>O492*H492</f>
        <v>0</v>
      </c>
      <c r="Q492" s="219">
        <v>0</v>
      </c>
      <c r="R492" s="219">
        <f>Q492*H492</f>
        <v>0</v>
      </c>
      <c r="S492" s="219">
        <v>0</v>
      </c>
      <c r="T492" s="220">
        <f>S492*H492</f>
        <v>0</v>
      </c>
      <c r="AR492" s="221" t="s">
        <v>258</v>
      </c>
      <c r="AT492" s="221" t="s">
        <v>167</v>
      </c>
      <c r="AU492" s="221" t="s">
        <v>87</v>
      </c>
      <c r="AY492" s="16" t="s">
        <v>165</v>
      </c>
      <c r="BE492" s="222">
        <f>IF(N492="základní",J492,0)</f>
        <v>0</v>
      </c>
      <c r="BF492" s="222">
        <f>IF(N492="snížená",J492,0)</f>
        <v>0</v>
      </c>
      <c r="BG492" s="222">
        <f>IF(N492="zákl. přenesená",J492,0)</f>
        <v>0</v>
      </c>
      <c r="BH492" s="222">
        <f>IF(N492="sníž. přenesená",J492,0)</f>
        <v>0</v>
      </c>
      <c r="BI492" s="222">
        <f>IF(N492="nulová",J492,0)</f>
        <v>0</v>
      </c>
      <c r="BJ492" s="16" t="s">
        <v>85</v>
      </c>
      <c r="BK492" s="222">
        <f>ROUND(I492*H492,2)</f>
        <v>0</v>
      </c>
      <c r="BL492" s="16" t="s">
        <v>258</v>
      </c>
      <c r="BM492" s="221" t="s">
        <v>884</v>
      </c>
    </row>
    <row r="493" s="1" customFormat="1">
      <c r="B493" s="37"/>
      <c r="C493" s="38"/>
      <c r="D493" s="223" t="s">
        <v>174</v>
      </c>
      <c r="E493" s="38"/>
      <c r="F493" s="224" t="s">
        <v>875</v>
      </c>
      <c r="G493" s="38"/>
      <c r="H493" s="38"/>
      <c r="I493" s="134"/>
      <c r="J493" s="38"/>
      <c r="K493" s="38"/>
      <c r="L493" s="42"/>
      <c r="M493" s="225"/>
      <c r="N493" s="82"/>
      <c r="O493" s="82"/>
      <c r="P493" s="82"/>
      <c r="Q493" s="82"/>
      <c r="R493" s="82"/>
      <c r="S493" s="82"/>
      <c r="T493" s="83"/>
      <c r="AT493" s="16" t="s">
        <v>174</v>
      </c>
      <c r="AU493" s="16" t="s">
        <v>87</v>
      </c>
    </row>
    <row r="494" s="1" customFormat="1" ht="16.5" customHeight="1">
      <c r="B494" s="37"/>
      <c r="C494" s="247" t="s">
        <v>885</v>
      </c>
      <c r="D494" s="247" t="s">
        <v>218</v>
      </c>
      <c r="E494" s="248" t="s">
        <v>886</v>
      </c>
      <c r="F494" s="249" t="s">
        <v>887</v>
      </c>
      <c r="G494" s="250" t="s">
        <v>238</v>
      </c>
      <c r="H494" s="251">
        <v>15.739000000000001</v>
      </c>
      <c r="I494" s="252"/>
      <c r="J494" s="253">
        <f>ROUND(I494*H494,2)</f>
        <v>0</v>
      </c>
      <c r="K494" s="249" t="s">
        <v>171</v>
      </c>
      <c r="L494" s="254"/>
      <c r="M494" s="255" t="s">
        <v>19</v>
      </c>
      <c r="N494" s="256" t="s">
        <v>48</v>
      </c>
      <c r="O494" s="82"/>
      <c r="P494" s="219">
        <f>O494*H494</f>
        <v>0</v>
      </c>
      <c r="Q494" s="219">
        <v>0.00019000000000000001</v>
      </c>
      <c r="R494" s="219">
        <f>Q494*H494</f>
        <v>0.0029904100000000002</v>
      </c>
      <c r="S494" s="219">
        <v>0</v>
      </c>
      <c r="T494" s="220">
        <f>S494*H494</f>
        <v>0</v>
      </c>
      <c r="AR494" s="221" t="s">
        <v>390</v>
      </c>
      <c r="AT494" s="221" t="s">
        <v>218</v>
      </c>
      <c r="AU494" s="221" t="s">
        <v>87</v>
      </c>
      <c r="AY494" s="16" t="s">
        <v>165</v>
      </c>
      <c r="BE494" s="222">
        <f>IF(N494="základní",J494,0)</f>
        <v>0</v>
      </c>
      <c r="BF494" s="222">
        <f>IF(N494="snížená",J494,0)</f>
        <v>0</v>
      </c>
      <c r="BG494" s="222">
        <f>IF(N494="zákl. přenesená",J494,0)</f>
        <v>0</v>
      </c>
      <c r="BH494" s="222">
        <f>IF(N494="sníž. přenesená",J494,0)</f>
        <v>0</v>
      </c>
      <c r="BI494" s="222">
        <f>IF(N494="nulová",J494,0)</f>
        <v>0</v>
      </c>
      <c r="BJ494" s="16" t="s">
        <v>85</v>
      </c>
      <c r="BK494" s="222">
        <f>ROUND(I494*H494,2)</f>
        <v>0</v>
      </c>
      <c r="BL494" s="16" t="s">
        <v>258</v>
      </c>
      <c r="BM494" s="221" t="s">
        <v>888</v>
      </c>
    </row>
    <row r="495" s="13" customFormat="1">
      <c r="B495" s="236"/>
      <c r="C495" s="237"/>
      <c r="D495" s="223" t="s">
        <v>176</v>
      </c>
      <c r="E495" s="237"/>
      <c r="F495" s="239" t="s">
        <v>889</v>
      </c>
      <c r="G495" s="237"/>
      <c r="H495" s="240">
        <v>15.739000000000001</v>
      </c>
      <c r="I495" s="241"/>
      <c r="J495" s="237"/>
      <c r="K495" s="237"/>
      <c r="L495" s="242"/>
      <c r="M495" s="243"/>
      <c r="N495" s="244"/>
      <c r="O495" s="244"/>
      <c r="P495" s="244"/>
      <c r="Q495" s="244"/>
      <c r="R495" s="244"/>
      <c r="S495" s="244"/>
      <c r="T495" s="245"/>
      <c r="AT495" s="246" t="s">
        <v>176</v>
      </c>
      <c r="AU495" s="246" t="s">
        <v>87</v>
      </c>
      <c r="AV495" s="13" t="s">
        <v>87</v>
      </c>
      <c r="AW495" s="13" t="s">
        <v>4</v>
      </c>
      <c r="AX495" s="13" t="s">
        <v>85</v>
      </c>
      <c r="AY495" s="246" t="s">
        <v>165</v>
      </c>
    </row>
    <row r="496" s="1" customFormat="1" ht="24" customHeight="1">
      <c r="B496" s="37"/>
      <c r="C496" s="210" t="s">
        <v>890</v>
      </c>
      <c r="D496" s="210" t="s">
        <v>167</v>
      </c>
      <c r="E496" s="211" t="s">
        <v>891</v>
      </c>
      <c r="F496" s="212" t="s">
        <v>892</v>
      </c>
      <c r="G496" s="213" t="s">
        <v>324</v>
      </c>
      <c r="H496" s="214">
        <v>11.6</v>
      </c>
      <c r="I496" s="215"/>
      <c r="J496" s="216">
        <f>ROUND(I496*H496,2)</f>
        <v>0</v>
      </c>
      <c r="K496" s="212" t="s">
        <v>171</v>
      </c>
      <c r="L496" s="42"/>
      <c r="M496" s="217" t="s">
        <v>19</v>
      </c>
      <c r="N496" s="218" t="s">
        <v>48</v>
      </c>
      <c r="O496" s="82"/>
      <c r="P496" s="219">
        <f>O496*H496</f>
        <v>0</v>
      </c>
      <c r="Q496" s="219">
        <v>0.0046490000000000004</v>
      </c>
      <c r="R496" s="219">
        <f>Q496*H496</f>
        <v>0.053928400000000001</v>
      </c>
      <c r="S496" s="219">
        <v>0</v>
      </c>
      <c r="T496" s="220">
        <f>S496*H496</f>
        <v>0</v>
      </c>
      <c r="AR496" s="221" t="s">
        <v>258</v>
      </c>
      <c r="AT496" s="221" t="s">
        <v>167</v>
      </c>
      <c r="AU496" s="221" t="s">
        <v>87</v>
      </c>
      <c r="AY496" s="16" t="s">
        <v>165</v>
      </c>
      <c r="BE496" s="222">
        <f>IF(N496="základní",J496,0)</f>
        <v>0</v>
      </c>
      <c r="BF496" s="222">
        <f>IF(N496="snížená",J496,0)</f>
        <v>0</v>
      </c>
      <c r="BG496" s="222">
        <f>IF(N496="zákl. přenesená",J496,0)</f>
        <v>0</v>
      </c>
      <c r="BH496" s="222">
        <f>IF(N496="sníž. přenesená",J496,0)</f>
        <v>0</v>
      </c>
      <c r="BI496" s="222">
        <f>IF(N496="nulová",J496,0)</f>
        <v>0</v>
      </c>
      <c r="BJ496" s="16" t="s">
        <v>85</v>
      </c>
      <c r="BK496" s="222">
        <f>ROUND(I496*H496,2)</f>
        <v>0</v>
      </c>
      <c r="BL496" s="16" t="s">
        <v>258</v>
      </c>
      <c r="BM496" s="221" t="s">
        <v>893</v>
      </c>
    </row>
    <row r="497" s="1" customFormat="1">
      <c r="B497" s="37"/>
      <c r="C497" s="38"/>
      <c r="D497" s="223" t="s">
        <v>174</v>
      </c>
      <c r="E497" s="38"/>
      <c r="F497" s="224" t="s">
        <v>894</v>
      </c>
      <c r="G497" s="38"/>
      <c r="H497" s="38"/>
      <c r="I497" s="134"/>
      <c r="J497" s="38"/>
      <c r="K497" s="38"/>
      <c r="L497" s="42"/>
      <c r="M497" s="225"/>
      <c r="N497" s="82"/>
      <c r="O497" s="82"/>
      <c r="P497" s="82"/>
      <c r="Q497" s="82"/>
      <c r="R497" s="82"/>
      <c r="S497" s="82"/>
      <c r="T497" s="83"/>
      <c r="AT497" s="16" t="s">
        <v>174</v>
      </c>
      <c r="AU497" s="16" t="s">
        <v>87</v>
      </c>
    </row>
    <row r="498" s="12" customFormat="1">
      <c r="B498" s="226"/>
      <c r="C498" s="227"/>
      <c r="D498" s="223" t="s">
        <v>176</v>
      </c>
      <c r="E498" s="228" t="s">
        <v>19</v>
      </c>
      <c r="F498" s="229" t="s">
        <v>895</v>
      </c>
      <c r="G498" s="227"/>
      <c r="H498" s="228" t="s">
        <v>19</v>
      </c>
      <c r="I498" s="230"/>
      <c r="J498" s="227"/>
      <c r="K498" s="227"/>
      <c r="L498" s="231"/>
      <c r="M498" s="232"/>
      <c r="N498" s="233"/>
      <c r="O498" s="233"/>
      <c r="P498" s="233"/>
      <c r="Q498" s="233"/>
      <c r="R498" s="233"/>
      <c r="S498" s="233"/>
      <c r="T498" s="234"/>
      <c r="AT498" s="235" t="s">
        <v>176</v>
      </c>
      <c r="AU498" s="235" t="s">
        <v>87</v>
      </c>
      <c r="AV498" s="12" t="s">
        <v>85</v>
      </c>
      <c r="AW498" s="12" t="s">
        <v>36</v>
      </c>
      <c r="AX498" s="12" t="s">
        <v>77</v>
      </c>
      <c r="AY498" s="235" t="s">
        <v>165</v>
      </c>
    </row>
    <row r="499" s="13" customFormat="1">
      <c r="B499" s="236"/>
      <c r="C499" s="237"/>
      <c r="D499" s="223" t="s">
        <v>176</v>
      </c>
      <c r="E499" s="238" t="s">
        <v>19</v>
      </c>
      <c r="F499" s="239" t="s">
        <v>896</v>
      </c>
      <c r="G499" s="237"/>
      <c r="H499" s="240">
        <v>11.6</v>
      </c>
      <c r="I499" s="241"/>
      <c r="J499" s="237"/>
      <c r="K499" s="237"/>
      <c r="L499" s="242"/>
      <c r="M499" s="243"/>
      <c r="N499" s="244"/>
      <c r="O499" s="244"/>
      <c r="P499" s="244"/>
      <c r="Q499" s="244"/>
      <c r="R499" s="244"/>
      <c r="S499" s="244"/>
      <c r="T499" s="245"/>
      <c r="AT499" s="246" t="s">
        <v>176</v>
      </c>
      <c r="AU499" s="246" t="s">
        <v>87</v>
      </c>
      <c r="AV499" s="13" t="s">
        <v>87</v>
      </c>
      <c r="AW499" s="13" t="s">
        <v>36</v>
      </c>
      <c r="AX499" s="13" t="s">
        <v>77</v>
      </c>
      <c r="AY499" s="246" t="s">
        <v>165</v>
      </c>
    </row>
    <row r="500" s="1" customFormat="1" ht="24" customHeight="1">
      <c r="B500" s="37"/>
      <c r="C500" s="210" t="s">
        <v>897</v>
      </c>
      <c r="D500" s="210" t="s">
        <v>167</v>
      </c>
      <c r="E500" s="211" t="s">
        <v>898</v>
      </c>
      <c r="F500" s="212" t="s">
        <v>899</v>
      </c>
      <c r="G500" s="213" t="s">
        <v>324</v>
      </c>
      <c r="H500" s="214">
        <v>10</v>
      </c>
      <c r="I500" s="215"/>
      <c r="J500" s="216">
        <f>ROUND(I500*H500,2)</f>
        <v>0</v>
      </c>
      <c r="K500" s="212" t="s">
        <v>171</v>
      </c>
      <c r="L500" s="42"/>
      <c r="M500" s="217" t="s">
        <v>19</v>
      </c>
      <c r="N500" s="218" t="s">
        <v>48</v>
      </c>
      <c r="O500" s="82"/>
      <c r="P500" s="219">
        <f>O500*H500</f>
        <v>0</v>
      </c>
      <c r="Q500" s="219">
        <v>0.0068519999999999996</v>
      </c>
      <c r="R500" s="219">
        <f>Q500*H500</f>
        <v>0.068519999999999998</v>
      </c>
      <c r="S500" s="219">
        <v>0</v>
      </c>
      <c r="T500" s="220">
        <f>S500*H500</f>
        <v>0</v>
      </c>
      <c r="AR500" s="221" t="s">
        <v>258</v>
      </c>
      <c r="AT500" s="221" t="s">
        <v>167</v>
      </c>
      <c r="AU500" s="221" t="s">
        <v>87</v>
      </c>
      <c r="AY500" s="16" t="s">
        <v>165</v>
      </c>
      <c r="BE500" s="222">
        <f>IF(N500="základní",J500,0)</f>
        <v>0</v>
      </c>
      <c r="BF500" s="222">
        <f>IF(N500="snížená",J500,0)</f>
        <v>0</v>
      </c>
      <c r="BG500" s="222">
        <f>IF(N500="zákl. přenesená",J500,0)</f>
        <v>0</v>
      </c>
      <c r="BH500" s="222">
        <f>IF(N500="sníž. přenesená",J500,0)</f>
        <v>0</v>
      </c>
      <c r="BI500" s="222">
        <f>IF(N500="nulová",J500,0)</f>
        <v>0</v>
      </c>
      <c r="BJ500" s="16" t="s">
        <v>85</v>
      </c>
      <c r="BK500" s="222">
        <f>ROUND(I500*H500,2)</f>
        <v>0</v>
      </c>
      <c r="BL500" s="16" t="s">
        <v>258</v>
      </c>
      <c r="BM500" s="221" t="s">
        <v>900</v>
      </c>
    </row>
    <row r="501" s="1" customFormat="1">
      <c r="B501" s="37"/>
      <c r="C501" s="38"/>
      <c r="D501" s="223" t="s">
        <v>174</v>
      </c>
      <c r="E501" s="38"/>
      <c r="F501" s="224" t="s">
        <v>894</v>
      </c>
      <c r="G501" s="38"/>
      <c r="H501" s="38"/>
      <c r="I501" s="134"/>
      <c r="J501" s="38"/>
      <c r="K501" s="38"/>
      <c r="L501" s="42"/>
      <c r="M501" s="225"/>
      <c r="N501" s="82"/>
      <c r="O501" s="82"/>
      <c r="P501" s="82"/>
      <c r="Q501" s="82"/>
      <c r="R501" s="82"/>
      <c r="S501" s="82"/>
      <c r="T501" s="83"/>
      <c r="AT501" s="16" t="s">
        <v>174</v>
      </c>
      <c r="AU501" s="16" t="s">
        <v>87</v>
      </c>
    </row>
    <row r="502" s="12" customFormat="1">
      <c r="B502" s="226"/>
      <c r="C502" s="227"/>
      <c r="D502" s="223" t="s">
        <v>176</v>
      </c>
      <c r="E502" s="228" t="s">
        <v>19</v>
      </c>
      <c r="F502" s="229" t="s">
        <v>901</v>
      </c>
      <c r="G502" s="227"/>
      <c r="H502" s="228" t="s">
        <v>19</v>
      </c>
      <c r="I502" s="230"/>
      <c r="J502" s="227"/>
      <c r="K502" s="227"/>
      <c r="L502" s="231"/>
      <c r="M502" s="232"/>
      <c r="N502" s="233"/>
      <c r="O502" s="233"/>
      <c r="P502" s="233"/>
      <c r="Q502" s="233"/>
      <c r="R502" s="233"/>
      <c r="S502" s="233"/>
      <c r="T502" s="234"/>
      <c r="AT502" s="235" t="s">
        <v>176</v>
      </c>
      <c r="AU502" s="235" t="s">
        <v>87</v>
      </c>
      <c r="AV502" s="12" t="s">
        <v>85</v>
      </c>
      <c r="AW502" s="12" t="s">
        <v>36</v>
      </c>
      <c r="AX502" s="12" t="s">
        <v>77</v>
      </c>
      <c r="AY502" s="235" t="s">
        <v>165</v>
      </c>
    </row>
    <row r="503" s="13" customFormat="1">
      <c r="B503" s="236"/>
      <c r="C503" s="237"/>
      <c r="D503" s="223" t="s">
        <v>176</v>
      </c>
      <c r="E503" s="238" t="s">
        <v>19</v>
      </c>
      <c r="F503" s="239" t="s">
        <v>902</v>
      </c>
      <c r="G503" s="237"/>
      <c r="H503" s="240">
        <v>10</v>
      </c>
      <c r="I503" s="241"/>
      <c r="J503" s="237"/>
      <c r="K503" s="237"/>
      <c r="L503" s="242"/>
      <c r="M503" s="243"/>
      <c r="N503" s="244"/>
      <c r="O503" s="244"/>
      <c r="P503" s="244"/>
      <c r="Q503" s="244"/>
      <c r="R503" s="244"/>
      <c r="S503" s="244"/>
      <c r="T503" s="245"/>
      <c r="AT503" s="246" t="s">
        <v>176</v>
      </c>
      <c r="AU503" s="246" t="s">
        <v>87</v>
      </c>
      <c r="AV503" s="13" t="s">
        <v>87</v>
      </c>
      <c r="AW503" s="13" t="s">
        <v>36</v>
      </c>
      <c r="AX503" s="13" t="s">
        <v>77</v>
      </c>
      <c r="AY503" s="246" t="s">
        <v>165</v>
      </c>
    </row>
    <row r="504" s="1" customFormat="1" ht="24" customHeight="1">
      <c r="B504" s="37"/>
      <c r="C504" s="210" t="s">
        <v>903</v>
      </c>
      <c r="D504" s="210" t="s">
        <v>167</v>
      </c>
      <c r="E504" s="211" t="s">
        <v>904</v>
      </c>
      <c r="F504" s="212" t="s">
        <v>905</v>
      </c>
      <c r="G504" s="213" t="s">
        <v>202</v>
      </c>
      <c r="H504" s="214">
        <v>0.29799999999999999</v>
      </c>
      <c r="I504" s="215"/>
      <c r="J504" s="216">
        <f>ROUND(I504*H504,2)</f>
        <v>0</v>
      </c>
      <c r="K504" s="212" t="s">
        <v>171</v>
      </c>
      <c r="L504" s="42"/>
      <c r="M504" s="217" t="s">
        <v>19</v>
      </c>
      <c r="N504" s="218" t="s">
        <v>48</v>
      </c>
      <c r="O504" s="82"/>
      <c r="P504" s="219">
        <f>O504*H504</f>
        <v>0</v>
      </c>
      <c r="Q504" s="219">
        <v>0</v>
      </c>
      <c r="R504" s="219">
        <f>Q504*H504</f>
        <v>0</v>
      </c>
      <c r="S504" s="219">
        <v>0</v>
      </c>
      <c r="T504" s="220">
        <f>S504*H504</f>
        <v>0</v>
      </c>
      <c r="AR504" s="221" t="s">
        <v>258</v>
      </c>
      <c r="AT504" s="221" t="s">
        <v>167</v>
      </c>
      <c r="AU504" s="221" t="s">
        <v>87</v>
      </c>
      <c r="AY504" s="16" t="s">
        <v>165</v>
      </c>
      <c r="BE504" s="222">
        <f>IF(N504="základní",J504,0)</f>
        <v>0</v>
      </c>
      <c r="BF504" s="222">
        <f>IF(N504="snížená",J504,0)</f>
        <v>0</v>
      </c>
      <c r="BG504" s="222">
        <f>IF(N504="zákl. přenesená",J504,0)</f>
        <v>0</v>
      </c>
      <c r="BH504" s="222">
        <f>IF(N504="sníž. přenesená",J504,0)</f>
        <v>0</v>
      </c>
      <c r="BI504" s="222">
        <f>IF(N504="nulová",J504,0)</f>
        <v>0</v>
      </c>
      <c r="BJ504" s="16" t="s">
        <v>85</v>
      </c>
      <c r="BK504" s="222">
        <f>ROUND(I504*H504,2)</f>
        <v>0</v>
      </c>
      <c r="BL504" s="16" t="s">
        <v>258</v>
      </c>
      <c r="BM504" s="221" t="s">
        <v>906</v>
      </c>
    </row>
    <row r="505" s="1" customFormat="1">
      <c r="B505" s="37"/>
      <c r="C505" s="38"/>
      <c r="D505" s="223" t="s">
        <v>174</v>
      </c>
      <c r="E505" s="38"/>
      <c r="F505" s="224" t="s">
        <v>907</v>
      </c>
      <c r="G505" s="38"/>
      <c r="H505" s="38"/>
      <c r="I505" s="134"/>
      <c r="J505" s="38"/>
      <c r="K505" s="38"/>
      <c r="L505" s="42"/>
      <c r="M505" s="225"/>
      <c r="N505" s="82"/>
      <c r="O505" s="82"/>
      <c r="P505" s="82"/>
      <c r="Q505" s="82"/>
      <c r="R505" s="82"/>
      <c r="S505" s="82"/>
      <c r="T505" s="83"/>
      <c r="AT505" s="16" t="s">
        <v>174</v>
      </c>
      <c r="AU505" s="16" t="s">
        <v>87</v>
      </c>
    </row>
    <row r="506" s="11" customFormat="1" ht="22.8" customHeight="1">
      <c r="B506" s="194"/>
      <c r="C506" s="195"/>
      <c r="D506" s="196" t="s">
        <v>76</v>
      </c>
      <c r="E506" s="208" t="s">
        <v>908</v>
      </c>
      <c r="F506" s="208" t="s">
        <v>909</v>
      </c>
      <c r="G506" s="195"/>
      <c r="H506" s="195"/>
      <c r="I506" s="198"/>
      <c r="J506" s="209">
        <f>BK506</f>
        <v>0</v>
      </c>
      <c r="K506" s="195"/>
      <c r="L506" s="200"/>
      <c r="M506" s="201"/>
      <c r="N506" s="202"/>
      <c r="O506" s="202"/>
      <c r="P506" s="203">
        <f>SUM(P507:P529)</f>
        <v>0</v>
      </c>
      <c r="Q506" s="202"/>
      <c r="R506" s="203">
        <f>SUM(R507:R529)</f>
        <v>0.44253000000000003</v>
      </c>
      <c r="S506" s="202"/>
      <c r="T506" s="204">
        <f>SUM(T507:T529)</f>
        <v>0</v>
      </c>
      <c r="AR506" s="205" t="s">
        <v>87</v>
      </c>
      <c r="AT506" s="206" t="s">
        <v>76</v>
      </c>
      <c r="AU506" s="206" t="s">
        <v>85</v>
      </c>
      <c r="AY506" s="205" t="s">
        <v>165</v>
      </c>
      <c r="BK506" s="207">
        <f>SUM(BK507:BK529)</f>
        <v>0</v>
      </c>
    </row>
    <row r="507" s="1" customFormat="1" ht="24" customHeight="1">
      <c r="B507" s="37"/>
      <c r="C507" s="210" t="s">
        <v>910</v>
      </c>
      <c r="D507" s="210" t="s">
        <v>167</v>
      </c>
      <c r="E507" s="211" t="s">
        <v>911</v>
      </c>
      <c r="F507" s="212" t="s">
        <v>912</v>
      </c>
      <c r="G507" s="213" t="s">
        <v>377</v>
      </c>
      <c r="H507" s="214">
        <v>18</v>
      </c>
      <c r="I507" s="215"/>
      <c r="J507" s="216">
        <f>ROUND(I507*H507,2)</f>
        <v>0</v>
      </c>
      <c r="K507" s="212" t="s">
        <v>171</v>
      </c>
      <c r="L507" s="42"/>
      <c r="M507" s="217" t="s">
        <v>19</v>
      </c>
      <c r="N507" s="218" t="s">
        <v>48</v>
      </c>
      <c r="O507" s="82"/>
      <c r="P507" s="219">
        <f>O507*H507</f>
        <v>0</v>
      </c>
      <c r="Q507" s="219">
        <v>0</v>
      </c>
      <c r="R507" s="219">
        <f>Q507*H507</f>
        <v>0</v>
      </c>
      <c r="S507" s="219">
        <v>0</v>
      </c>
      <c r="T507" s="220">
        <f>S507*H507</f>
        <v>0</v>
      </c>
      <c r="AR507" s="221" t="s">
        <v>258</v>
      </c>
      <c r="AT507" s="221" t="s">
        <v>167</v>
      </c>
      <c r="AU507" s="221" t="s">
        <v>87</v>
      </c>
      <c r="AY507" s="16" t="s">
        <v>165</v>
      </c>
      <c r="BE507" s="222">
        <f>IF(N507="základní",J507,0)</f>
        <v>0</v>
      </c>
      <c r="BF507" s="222">
        <f>IF(N507="snížená",J507,0)</f>
        <v>0</v>
      </c>
      <c r="BG507" s="222">
        <f>IF(N507="zákl. přenesená",J507,0)</f>
        <v>0</v>
      </c>
      <c r="BH507" s="222">
        <f>IF(N507="sníž. přenesená",J507,0)</f>
        <v>0</v>
      </c>
      <c r="BI507" s="222">
        <f>IF(N507="nulová",J507,0)</f>
        <v>0</v>
      </c>
      <c r="BJ507" s="16" t="s">
        <v>85</v>
      </c>
      <c r="BK507" s="222">
        <f>ROUND(I507*H507,2)</f>
        <v>0</v>
      </c>
      <c r="BL507" s="16" t="s">
        <v>258</v>
      </c>
      <c r="BM507" s="221" t="s">
        <v>913</v>
      </c>
    </row>
    <row r="508" s="1" customFormat="1">
      <c r="B508" s="37"/>
      <c r="C508" s="38"/>
      <c r="D508" s="223" t="s">
        <v>174</v>
      </c>
      <c r="E508" s="38"/>
      <c r="F508" s="224" t="s">
        <v>914</v>
      </c>
      <c r="G508" s="38"/>
      <c r="H508" s="38"/>
      <c r="I508" s="134"/>
      <c r="J508" s="38"/>
      <c r="K508" s="38"/>
      <c r="L508" s="42"/>
      <c r="M508" s="225"/>
      <c r="N508" s="82"/>
      <c r="O508" s="82"/>
      <c r="P508" s="82"/>
      <c r="Q508" s="82"/>
      <c r="R508" s="82"/>
      <c r="S508" s="82"/>
      <c r="T508" s="83"/>
      <c r="AT508" s="16" t="s">
        <v>174</v>
      </c>
      <c r="AU508" s="16" t="s">
        <v>87</v>
      </c>
    </row>
    <row r="509" s="12" customFormat="1">
      <c r="B509" s="226"/>
      <c r="C509" s="227"/>
      <c r="D509" s="223" t="s">
        <v>176</v>
      </c>
      <c r="E509" s="228" t="s">
        <v>19</v>
      </c>
      <c r="F509" s="229" t="s">
        <v>380</v>
      </c>
      <c r="G509" s="227"/>
      <c r="H509" s="228" t="s">
        <v>19</v>
      </c>
      <c r="I509" s="230"/>
      <c r="J509" s="227"/>
      <c r="K509" s="227"/>
      <c r="L509" s="231"/>
      <c r="M509" s="232"/>
      <c r="N509" s="233"/>
      <c r="O509" s="233"/>
      <c r="P509" s="233"/>
      <c r="Q509" s="233"/>
      <c r="R509" s="233"/>
      <c r="S509" s="233"/>
      <c r="T509" s="234"/>
      <c r="AT509" s="235" t="s">
        <v>176</v>
      </c>
      <c r="AU509" s="235" t="s">
        <v>87</v>
      </c>
      <c r="AV509" s="12" t="s">
        <v>85</v>
      </c>
      <c r="AW509" s="12" t="s">
        <v>36</v>
      </c>
      <c r="AX509" s="12" t="s">
        <v>77</v>
      </c>
      <c r="AY509" s="235" t="s">
        <v>165</v>
      </c>
    </row>
    <row r="510" s="13" customFormat="1">
      <c r="B510" s="236"/>
      <c r="C510" s="237"/>
      <c r="D510" s="223" t="s">
        <v>176</v>
      </c>
      <c r="E510" s="238" t="s">
        <v>19</v>
      </c>
      <c r="F510" s="239" t="s">
        <v>381</v>
      </c>
      <c r="G510" s="237"/>
      <c r="H510" s="240">
        <v>7</v>
      </c>
      <c r="I510" s="241"/>
      <c r="J510" s="237"/>
      <c r="K510" s="237"/>
      <c r="L510" s="242"/>
      <c r="M510" s="243"/>
      <c r="N510" s="244"/>
      <c r="O510" s="244"/>
      <c r="P510" s="244"/>
      <c r="Q510" s="244"/>
      <c r="R510" s="244"/>
      <c r="S510" s="244"/>
      <c r="T510" s="245"/>
      <c r="AT510" s="246" t="s">
        <v>176</v>
      </c>
      <c r="AU510" s="246" t="s">
        <v>87</v>
      </c>
      <c r="AV510" s="13" t="s">
        <v>87</v>
      </c>
      <c r="AW510" s="13" t="s">
        <v>36</v>
      </c>
      <c r="AX510" s="13" t="s">
        <v>77</v>
      </c>
      <c r="AY510" s="246" t="s">
        <v>165</v>
      </c>
    </row>
    <row r="511" s="12" customFormat="1">
      <c r="B511" s="226"/>
      <c r="C511" s="227"/>
      <c r="D511" s="223" t="s">
        <v>176</v>
      </c>
      <c r="E511" s="228" t="s">
        <v>19</v>
      </c>
      <c r="F511" s="229" t="s">
        <v>382</v>
      </c>
      <c r="G511" s="227"/>
      <c r="H511" s="228" t="s">
        <v>19</v>
      </c>
      <c r="I511" s="230"/>
      <c r="J511" s="227"/>
      <c r="K511" s="227"/>
      <c r="L511" s="231"/>
      <c r="M511" s="232"/>
      <c r="N511" s="233"/>
      <c r="O511" s="233"/>
      <c r="P511" s="233"/>
      <c r="Q511" s="233"/>
      <c r="R511" s="233"/>
      <c r="S511" s="233"/>
      <c r="T511" s="234"/>
      <c r="AT511" s="235" t="s">
        <v>176</v>
      </c>
      <c r="AU511" s="235" t="s">
        <v>87</v>
      </c>
      <c r="AV511" s="12" t="s">
        <v>85</v>
      </c>
      <c r="AW511" s="12" t="s">
        <v>36</v>
      </c>
      <c r="AX511" s="12" t="s">
        <v>77</v>
      </c>
      <c r="AY511" s="235" t="s">
        <v>165</v>
      </c>
    </row>
    <row r="512" s="13" customFormat="1">
      <c r="B512" s="236"/>
      <c r="C512" s="237"/>
      <c r="D512" s="223" t="s">
        <v>176</v>
      </c>
      <c r="E512" s="238" t="s">
        <v>19</v>
      </c>
      <c r="F512" s="239" t="s">
        <v>383</v>
      </c>
      <c r="G512" s="237"/>
      <c r="H512" s="240">
        <v>11</v>
      </c>
      <c r="I512" s="241"/>
      <c r="J512" s="237"/>
      <c r="K512" s="237"/>
      <c r="L512" s="242"/>
      <c r="M512" s="243"/>
      <c r="N512" s="244"/>
      <c r="O512" s="244"/>
      <c r="P512" s="244"/>
      <c r="Q512" s="244"/>
      <c r="R512" s="244"/>
      <c r="S512" s="244"/>
      <c r="T512" s="245"/>
      <c r="AT512" s="246" t="s">
        <v>176</v>
      </c>
      <c r="AU512" s="246" t="s">
        <v>87</v>
      </c>
      <c r="AV512" s="13" t="s">
        <v>87</v>
      </c>
      <c r="AW512" s="13" t="s">
        <v>36</v>
      </c>
      <c r="AX512" s="13" t="s">
        <v>77</v>
      </c>
      <c r="AY512" s="246" t="s">
        <v>165</v>
      </c>
    </row>
    <row r="513" s="1" customFormat="1" ht="16.5" customHeight="1">
      <c r="B513" s="37"/>
      <c r="C513" s="247" t="s">
        <v>915</v>
      </c>
      <c r="D513" s="247" t="s">
        <v>218</v>
      </c>
      <c r="E513" s="248" t="s">
        <v>916</v>
      </c>
      <c r="F513" s="249" t="s">
        <v>917</v>
      </c>
      <c r="G513" s="250" t="s">
        <v>377</v>
      </c>
      <c r="H513" s="251">
        <v>7</v>
      </c>
      <c r="I513" s="252"/>
      <c r="J513" s="253">
        <f>ROUND(I513*H513,2)</f>
        <v>0</v>
      </c>
      <c r="K513" s="249" t="s">
        <v>171</v>
      </c>
      <c r="L513" s="254"/>
      <c r="M513" s="255" t="s">
        <v>19</v>
      </c>
      <c r="N513" s="256" t="s">
        <v>48</v>
      </c>
      <c r="O513" s="82"/>
      <c r="P513" s="219">
        <f>O513*H513</f>
        <v>0</v>
      </c>
      <c r="Q513" s="219">
        <v>0.016500000000000001</v>
      </c>
      <c r="R513" s="219">
        <f>Q513*H513</f>
        <v>0.11550000000000001</v>
      </c>
      <c r="S513" s="219">
        <v>0</v>
      </c>
      <c r="T513" s="220">
        <f>S513*H513</f>
        <v>0</v>
      </c>
      <c r="AR513" s="221" t="s">
        <v>390</v>
      </c>
      <c r="AT513" s="221" t="s">
        <v>218</v>
      </c>
      <c r="AU513" s="221" t="s">
        <v>87</v>
      </c>
      <c r="AY513" s="16" t="s">
        <v>165</v>
      </c>
      <c r="BE513" s="222">
        <f>IF(N513="základní",J513,0)</f>
        <v>0</v>
      </c>
      <c r="BF513" s="222">
        <f>IF(N513="snížená",J513,0)</f>
        <v>0</v>
      </c>
      <c r="BG513" s="222">
        <f>IF(N513="zákl. přenesená",J513,0)</f>
        <v>0</v>
      </c>
      <c r="BH513" s="222">
        <f>IF(N513="sníž. přenesená",J513,0)</f>
        <v>0</v>
      </c>
      <c r="BI513" s="222">
        <f>IF(N513="nulová",J513,0)</f>
        <v>0</v>
      </c>
      <c r="BJ513" s="16" t="s">
        <v>85</v>
      </c>
      <c r="BK513" s="222">
        <f>ROUND(I513*H513,2)</f>
        <v>0</v>
      </c>
      <c r="BL513" s="16" t="s">
        <v>258</v>
      </c>
      <c r="BM513" s="221" t="s">
        <v>918</v>
      </c>
    </row>
    <row r="514" s="1" customFormat="1" ht="16.5" customHeight="1">
      <c r="B514" s="37"/>
      <c r="C514" s="247" t="s">
        <v>919</v>
      </c>
      <c r="D514" s="247" t="s">
        <v>218</v>
      </c>
      <c r="E514" s="248" t="s">
        <v>920</v>
      </c>
      <c r="F514" s="249" t="s">
        <v>921</v>
      </c>
      <c r="G514" s="250" t="s">
        <v>377</v>
      </c>
      <c r="H514" s="251">
        <v>11</v>
      </c>
      <c r="I514" s="252"/>
      <c r="J514" s="253">
        <f>ROUND(I514*H514,2)</f>
        <v>0</v>
      </c>
      <c r="K514" s="249" t="s">
        <v>171</v>
      </c>
      <c r="L514" s="254"/>
      <c r="M514" s="255" t="s">
        <v>19</v>
      </c>
      <c r="N514" s="256" t="s">
        <v>48</v>
      </c>
      <c r="O514" s="82"/>
      <c r="P514" s="219">
        <f>O514*H514</f>
        <v>0</v>
      </c>
      <c r="Q514" s="219">
        <v>0.018499999999999999</v>
      </c>
      <c r="R514" s="219">
        <f>Q514*H514</f>
        <v>0.20349999999999999</v>
      </c>
      <c r="S514" s="219">
        <v>0</v>
      </c>
      <c r="T514" s="220">
        <f>S514*H514</f>
        <v>0</v>
      </c>
      <c r="AR514" s="221" t="s">
        <v>390</v>
      </c>
      <c r="AT514" s="221" t="s">
        <v>218</v>
      </c>
      <c r="AU514" s="221" t="s">
        <v>87</v>
      </c>
      <c r="AY514" s="16" t="s">
        <v>165</v>
      </c>
      <c r="BE514" s="222">
        <f>IF(N514="základní",J514,0)</f>
        <v>0</v>
      </c>
      <c r="BF514" s="222">
        <f>IF(N514="snížená",J514,0)</f>
        <v>0</v>
      </c>
      <c r="BG514" s="222">
        <f>IF(N514="zákl. přenesená",J514,0)</f>
        <v>0</v>
      </c>
      <c r="BH514" s="222">
        <f>IF(N514="sníž. přenesená",J514,0)</f>
        <v>0</v>
      </c>
      <c r="BI514" s="222">
        <f>IF(N514="nulová",J514,0)</f>
        <v>0</v>
      </c>
      <c r="BJ514" s="16" t="s">
        <v>85</v>
      </c>
      <c r="BK514" s="222">
        <f>ROUND(I514*H514,2)</f>
        <v>0</v>
      </c>
      <c r="BL514" s="16" t="s">
        <v>258</v>
      </c>
      <c r="BM514" s="221" t="s">
        <v>922</v>
      </c>
    </row>
    <row r="515" s="1" customFormat="1" ht="24" customHeight="1">
      <c r="B515" s="37"/>
      <c r="C515" s="210" t="s">
        <v>923</v>
      </c>
      <c r="D515" s="210" t="s">
        <v>167</v>
      </c>
      <c r="E515" s="211" t="s">
        <v>924</v>
      </c>
      <c r="F515" s="212" t="s">
        <v>925</v>
      </c>
      <c r="G515" s="213" t="s">
        <v>377</v>
      </c>
      <c r="H515" s="214">
        <v>3</v>
      </c>
      <c r="I515" s="215"/>
      <c r="J515" s="216">
        <f>ROUND(I515*H515,2)</f>
        <v>0</v>
      </c>
      <c r="K515" s="212" t="s">
        <v>171</v>
      </c>
      <c r="L515" s="42"/>
      <c r="M515" s="217" t="s">
        <v>19</v>
      </c>
      <c r="N515" s="218" t="s">
        <v>48</v>
      </c>
      <c r="O515" s="82"/>
      <c r="P515" s="219">
        <f>O515*H515</f>
        <v>0</v>
      </c>
      <c r="Q515" s="219">
        <v>0</v>
      </c>
      <c r="R515" s="219">
        <f>Q515*H515</f>
        <v>0</v>
      </c>
      <c r="S515" s="219">
        <v>0</v>
      </c>
      <c r="T515" s="220">
        <f>S515*H515</f>
        <v>0</v>
      </c>
      <c r="AR515" s="221" t="s">
        <v>258</v>
      </c>
      <c r="AT515" s="221" t="s">
        <v>167</v>
      </c>
      <c r="AU515" s="221" t="s">
        <v>87</v>
      </c>
      <c r="AY515" s="16" t="s">
        <v>165</v>
      </c>
      <c r="BE515" s="222">
        <f>IF(N515="základní",J515,0)</f>
        <v>0</v>
      </c>
      <c r="BF515" s="222">
        <f>IF(N515="snížená",J515,0)</f>
        <v>0</v>
      </c>
      <c r="BG515" s="222">
        <f>IF(N515="zákl. přenesená",J515,0)</f>
        <v>0</v>
      </c>
      <c r="BH515" s="222">
        <f>IF(N515="sníž. přenesená",J515,0)</f>
        <v>0</v>
      </c>
      <c r="BI515" s="222">
        <f>IF(N515="nulová",J515,0)</f>
        <v>0</v>
      </c>
      <c r="BJ515" s="16" t="s">
        <v>85</v>
      </c>
      <c r="BK515" s="222">
        <f>ROUND(I515*H515,2)</f>
        <v>0</v>
      </c>
      <c r="BL515" s="16" t="s">
        <v>258</v>
      </c>
      <c r="BM515" s="221" t="s">
        <v>926</v>
      </c>
    </row>
    <row r="516" s="1" customFormat="1">
      <c r="B516" s="37"/>
      <c r="C516" s="38"/>
      <c r="D516" s="223" t="s">
        <v>174</v>
      </c>
      <c r="E516" s="38"/>
      <c r="F516" s="224" t="s">
        <v>914</v>
      </c>
      <c r="G516" s="38"/>
      <c r="H516" s="38"/>
      <c r="I516" s="134"/>
      <c r="J516" s="38"/>
      <c r="K516" s="38"/>
      <c r="L516" s="42"/>
      <c r="M516" s="225"/>
      <c r="N516" s="82"/>
      <c r="O516" s="82"/>
      <c r="P516" s="82"/>
      <c r="Q516" s="82"/>
      <c r="R516" s="82"/>
      <c r="S516" s="82"/>
      <c r="T516" s="83"/>
      <c r="AT516" s="16" t="s">
        <v>174</v>
      </c>
      <c r="AU516" s="16" t="s">
        <v>87</v>
      </c>
    </row>
    <row r="517" s="12" customFormat="1">
      <c r="B517" s="226"/>
      <c r="C517" s="227"/>
      <c r="D517" s="223" t="s">
        <v>176</v>
      </c>
      <c r="E517" s="228" t="s">
        <v>19</v>
      </c>
      <c r="F517" s="229" t="s">
        <v>927</v>
      </c>
      <c r="G517" s="227"/>
      <c r="H517" s="228" t="s">
        <v>19</v>
      </c>
      <c r="I517" s="230"/>
      <c r="J517" s="227"/>
      <c r="K517" s="227"/>
      <c r="L517" s="231"/>
      <c r="M517" s="232"/>
      <c r="N517" s="233"/>
      <c r="O517" s="233"/>
      <c r="P517" s="233"/>
      <c r="Q517" s="233"/>
      <c r="R517" s="233"/>
      <c r="S517" s="233"/>
      <c r="T517" s="234"/>
      <c r="AT517" s="235" t="s">
        <v>176</v>
      </c>
      <c r="AU517" s="235" t="s">
        <v>87</v>
      </c>
      <c r="AV517" s="12" t="s">
        <v>85</v>
      </c>
      <c r="AW517" s="12" t="s">
        <v>36</v>
      </c>
      <c r="AX517" s="12" t="s">
        <v>77</v>
      </c>
      <c r="AY517" s="235" t="s">
        <v>165</v>
      </c>
    </row>
    <row r="518" s="13" customFormat="1">
      <c r="B518" s="236"/>
      <c r="C518" s="237"/>
      <c r="D518" s="223" t="s">
        <v>176</v>
      </c>
      <c r="E518" s="238" t="s">
        <v>19</v>
      </c>
      <c r="F518" s="239" t="s">
        <v>385</v>
      </c>
      <c r="G518" s="237"/>
      <c r="H518" s="240">
        <v>3</v>
      </c>
      <c r="I518" s="241"/>
      <c r="J518" s="237"/>
      <c r="K518" s="237"/>
      <c r="L518" s="242"/>
      <c r="M518" s="243"/>
      <c r="N518" s="244"/>
      <c r="O518" s="244"/>
      <c r="P518" s="244"/>
      <c r="Q518" s="244"/>
      <c r="R518" s="244"/>
      <c r="S518" s="244"/>
      <c r="T518" s="245"/>
      <c r="AT518" s="246" t="s">
        <v>176</v>
      </c>
      <c r="AU518" s="246" t="s">
        <v>87</v>
      </c>
      <c r="AV518" s="13" t="s">
        <v>87</v>
      </c>
      <c r="AW518" s="13" t="s">
        <v>36</v>
      </c>
      <c r="AX518" s="13" t="s">
        <v>77</v>
      </c>
      <c r="AY518" s="246" t="s">
        <v>165</v>
      </c>
    </row>
    <row r="519" s="1" customFormat="1" ht="16.5" customHeight="1">
      <c r="B519" s="37"/>
      <c r="C519" s="247" t="s">
        <v>928</v>
      </c>
      <c r="D519" s="247" t="s">
        <v>218</v>
      </c>
      <c r="E519" s="248" t="s">
        <v>929</v>
      </c>
      <c r="F519" s="249" t="s">
        <v>930</v>
      </c>
      <c r="G519" s="250" t="s">
        <v>377</v>
      </c>
      <c r="H519" s="251">
        <v>3</v>
      </c>
      <c r="I519" s="252"/>
      <c r="J519" s="253">
        <f>ROUND(I519*H519,2)</f>
        <v>0</v>
      </c>
      <c r="K519" s="249" t="s">
        <v>171</v>
      </c>
      <c r="L519" s="254"/>
      <c r="M519" s="255" t="s">
        <v>19</v>
      </c>
      <c r="N519" s="256" t="s">
        <v>48</v>
      </c>
      <c r="O519" s="82"/>
      <c r="P519" s="219">
        <f>O519*H519</f>
        <v>0</v>
      </c>
      <c r="Q519" s="219">
        <v>0.021499999999999998</v>
      </c>
      <c r="R519" s="219">
        <f>Q519*H519</f>
        <v>0.064500000000000002</v>
      </c>
      <c r="S519" s="219">
        <v>0</v>
      </c>
      <c r="T519" s="220">
        <f>S519*H519</f>
        <v>0</v>
      </c>
      <c r="AR519" s="221" t="s">
        <v>390</v>
      </c>
      <c r="AT519" s="221" t="s">
        <v>218</v>
      </c>
      <c r="AU519" s="221" t="s">
        <v>87</v>
      </c>
      <c r="AY519" s="16" t="s">
        <v>165</v>
      </c>
      <c r="BE519" s="222">
        <f>IF(N519="základní",J519,0)</f>
        <v>0</v>
      </c>
      <c r="BF519" s="222">
        <f>IF(N519="snížená",J519,0)</f>
        <v>0</v>
      </c>
      <c r="BG519" s="222">
        <f>IF(N519="zákl. přenesená",J519,0)</f>
        <v>0</v>
      </c>
      <c r="BH519" s="222">
        <f>IF(N519="sníž. přenesená",J519,0)</f>
        <v>0</v>
      </c>
      <c r="BI519" s="222">
        <f>IF(N519="nulová",J519,0)</f>
        <v>0</v>
      </c>
      <c r="BJ519" s="16" t="s">
        <v>85</v>
      </c>
      <c r="BK519" s="222">
        <f>ROUND(I519*H519,2)</f>
        <v>0</v>
      </c>
      <c r="BL519" s="16" t="s">
        <v>258</v>
      </c>
      <c r="BM519" s="221" t="s">
        <v>931</v>
      </c>
    </row>
    <row r="520" s="1" customFormat="1" ht="16.5" customHeight="1">
      <c r="B520" s="37"/>
      <c r="C520" s="210" t="s">
        <v>932</v>
      </c>
      <c r="D520" s="210" t="s">
        <v>167</v>
      </c>
      <c r="E520" s="211" t="s">
        <v>933</v>
      </c>
      <c r="F520" s="212" t="s">
        <v>934</v>
      </c>
      <c r="G520" s="213" t="s">
        <v>377</v>
      </c>
      <c r="H520" s="214">
        <v>21</v>
      </c>
      <c r="I520" s="215"/>
      <c r="J520" s="216">
        <f>ROUND(I520*H520,2)</f>
        <v>0</v>
      </c>
      <c r="K520" s="212" t="s">
        <v>171</v>
      </c>
      <c r="L520" s="42"/>
      <c r="M520" s="217" t="s">
        <v>19</v>
      </c>
      <c r="N520" s="218" t="s">
        <v>48</v>
      </c>
      <c r="O520" s="82"/>
      <c r="P520" s="219">
        <f>O520*H520</f>
        <v>0</v>
      </c>
      <c r="Q520" s="219">
        <v>0</v>
      </c>
      <c r="R520" s="219">
        <f>Q520*H520</f>
        <v>0</v>
      </c>
      <c r="S520" s="219">
        <v>0</v>
      </c>
      <c r="T520" s="220">
        <f>S520*H520</f>
        <v>0</v>
      </c>
      <c r="AR520" s="221" t="s">
        <v>258</v>
      </c>
      <c r="AT520" s="221" t="s">
        <v>167</v>
      </c>
      <c r="AU520" s="221" t="s">
        <v>87</v>
      </c>
      <c r="AY520" s="16" t="s">
        <v>165</v>
      </c>
      <c r="BE520" s="222">
        <f>IF(N520="základní",J520,0)</f>
        <v>0</v>
      </c>
      <c r="BF520" s="222">
        <f>IF(N520="snížená",J520,0)</f>
        <v>0</v>
      </c>
      <c r="BG520" s="222">
        <f>IF(N520="zákl. přenesená",J520,0)</f>
        <v>0</v>
      </c>
      <c r="BH520" s="222">
        <f>IF(N520="sníž. přenesená",J520,0)</f>
        <v>0</v>
      </c>
      <c r="BI520" s="222">
        <f>IF(N520="nulová",J520,0)</f>
        <v>0</v>
      </c>
      <c r="BJ520" s="16" t="s">
        <v>85</v>
      </c>
      <c r="BK520" s="222">
        <f>ROUND(I520*H520,2)</f>
        <v>0</v>
      </c>
      <c r="BL520" s="16" t="s">
        <v>258</v>
      </c>
      <c r="BM520" s="221" t="s">
        <v>935</v>
      </c>
    </row>
    <row r="521" s="1" customFormat="1" ht="16.5" customHeight="1">
      <c r="B521" s="37"/>
      <c r="C521" s="247" t="s">
        <v>936</v>
      </c>
      <c r="D521" s="247" t="s">
        <v>218</v>
      </c>
      <c r="E521" s="248" t="s">
        <v>937</v>
      </c>
      <c r="F521" s="249" t="s">
        <v>938</v>
      </c>
      <c r="G521" s="250" t="s">
        <v>377</v>
      </c>
      <c r="H521" s="251">
        <v>21</v>
      </c>
      <c r="I521" s="252"/>
      <c r="J521" s="253">
        <f>ROUND(I521*H521,2)</f>
        <v>0</v>
      </c>
      <c r="K521" s="249" t="s">
        <v>171</v>
      </c>
      <c r="L521" s="254"/>
      <c r="M521" s="255" t="s">
        <v>19</v>
      </c>
      <c r="N521" s="256" t="s">
        <v>48</v>
      </c>
      <c r="O521" s="82"/>
      <c r="P521" s="219">
        <f>O521*H521</f>
        <v>0</v>
      </c>
      <c r="Q521" s="219">
        <v>0.0011999999999999999</v>
      </c>
      <c r="R521" s="219">
        <f>Q521*H521</f>
        <v>0.025199999999999997</v>
      </c>
      <c r="S521" s="219">
        <v>0</v>
      </c>
      <c r="T521" s="220">
        <f>S521*H521</f>
        <v>0</v>
      </c>
      <c r="AR521" s="221" t="s">
        <v>390</v>
      </c>
      <c r="AT521" s="221" t="s">
        <v>218</v>
      </c>
      <c r="AU521" s="221" t="s">
        <v>87</v>
      </c>
      <c r="AY521" s="16" t="s">
        <v>165</v>
      </c>
      <c r="BE521" s="222">
        <f>IF(N521="základní",J521,0)</f>
        <v>0</v>
      </c>
      <c r="BF521" s="222">
        <f>IF(N521="snížená",J521,0)</f>
        <v>0</v>
      </c>
      <c r="BG521" s="222">
        <f>IF(N521="zákl. přenesená",J521,0)</f>
        <v>0</v>
      </c>
      <c r="BH521" s="222">
        <f>IF(N521="sníž. přenesená",J521,0)</f>
        <v>0</v>
      </c>
      <c r="BI521" s="222">
        <f>IF(N521="nulová",J521,0)</f>
        <v>0</v>
      </c>
      <c r="BJ521" s="16" t="s">
        <v>85</v>
      </c>
      <c r="BK521" s="222">
        <f>ROUND(I521*H521,2)</f>
        <v>0</v>
      </c>
      <c r="BL521" s="16" t="s">
        <v>258</v>
      </c>
      <c r="BM521" s="221" t="s">
        <v>939</v>
      </c>
    </row>
    <row r="522" s="1" customFormat="1" ht="24" customHeight="1">
      <c r="B522" s="37"/>
      <c r="C522" s="210" t="s">
        <v>940</v>
      </c>
      <c r="D522" s="210" t="s">
        <v>167</v>
      </c>
      <c r="E522" s="211" t="s">
        <v>941</v>
      </c>
      <c r="F522" s="212" t="s">
        <v>942</v>
      </c>
      <c r="G522" s="213" t="s">
        <v>377</v>
      </c>
      <c r="H522" s="214">
        <v>2</v>
      </c>
      <c r="I522" s="215"/>
      <c r="J522" s="216">
        <f>ROUND(I522*H522,2)</f>
        <v>0</v>
      </c>
      <c r="K522" s="212" t="s">
        <v>171</v>
      </c>
      <c r="L522" s="42"/>
      <c r="M522" s="217" t="s">
        <v>19</v>
      </c>
      <c r="N522" s="218" t="s">
        <v>48</v>
      </c>
      <c r="O522" s="82"/>
      <c r="P522" s="219">
        <f>O522*H522</f>
        <v>0</v>
      </c>
      <c r="Q522" s="219">
        <v>0</v>
      </c>
      <c r="R522" s="219">
        <f>Q522*H522</f>
        <v>0</v>
      </c>
      <c r="S522" s="219">
        <v>0</v>
      </c>
      <c r="T522" s="220">
        <f>S522*H522</f>
        <v>0</v>
      </c>
      <c r="AR522" s="221" t="s">
        <v>258</v>
      </c>
      <c r="AT522" s="221" t="s">
        <v>167</v>
      </c>
      <c r="AU522" s="221" t="s">
        <v>87</v>
      </c>
      <c r="AY522" s="16" t="s">
        <v>165</v>
      </c>
      <c r="BE522" s="222">
        <f>IF(N522="základní",J522,0)</f>
        <v>0</v>
      </c>
      <c r="BF522" s="222">
        <f>IF(N522="snížená",J522,0)</f>
        <v>0</v>
      </c>
      <c r="BG522" s="222">
        <f>IF(N522="zákl. přenesená",J522,0)</f>
        <v>0</v>
      </c>
      <c r="BH522" s="222">
        <f>IF(N522="sníž. přenesená",J522,0)</f>
        <v>0</v>
      </c>
      <c r="BI522" s="222">
        <f>IF(N522="nulová",J522,0)</f>
        <v>0</v>
      </c>
      <c r="BJ522" s="16" t="s">
        <v>85</v>
      </c>
      <c r="BK522" s="222">
        <f>ROUND(I522*H522,2)</f>
        <v>0</v>
      </c>
      <c r="BL522" s="16" t="s">
        <v>258</v>
      </c>
      <c r="BM522" s="221" t="s">
        <v>943</v>
      </c>
    </row>
    <row r="523" s="1" customFormat="1">
      <c r="B523" s="37"/>
      <c r="C523" s="38"/>
      <c r="D523" s="223" t="s">
        <v>174</v>
      </c>
      <c r="E523" s="38"/>
      <c r="F523" s="224" t="s">
        <v>944</v>
      </c>
      <c r="G523" s="38"/>
      <c r="H523" s="38"/>
      <c r="I523" s="134"/>
      <c r="J523" s="38"/>
      <c r="K523" s="38"/>
      <c r="L523" s="42"/>
      <c r="M523" s="225"/>
      <c r="N523" s="82"/>
      <c r="O523" s="82"/>
      <c r="P523" s="82"/>
      <c r="Q523" s="82"/>
      <c r="R523" s="82"/>
      <c r="S523" s="82"/>
      <c r="T523" s="83"/>
      <c r="AT523" s="16" t="s">
        <v>174</v>
      </c>
      <c r="AU523" s="16" t="s">
        <v>87</v>
      </c>
    </row>
    <row r="524" s="1" customFormat="1" ht="24" customHeight="1">
      <c r="B524" s="37"/>
      <c r="C524" s="210" t="s">
        <v>945</v>
      </c>
      <c r="D524" s="210" t="s">
        <v>167</v>
      </c>
      <c r="E524" s="211" t="s">
        <v>946</v>
      </c>
      <c r="F524" s="212" t="s">
        <v>947</v>
      </c>
      <c r="G524" s="213" t="s">
        <v>377</v>
      </c>
      <c r="H524" s="214">
        <v>17</v>
      </c>
      <c r="I524" s="215"/>
      <c r="J524" s="216">
        <f>ROUND(I524*H524,2)</f>
        <v>0</v>
      </c>
      <c r="K524" s="212" t="s">
        <v>171</v>
      </c>
      <c r="L524" s="42"/>
      <c r="M524" s="217" t="s">
        <v>19</v>
      </c>
      <c r="N524" s="218" t="s">
        <v>48</v>
      </c>
      <c r="O524" s="82"/>
      <c r="P524" s="219">
        <f>O524*H524</f>
        <v>0</v>
      </c>
      <c r="Q524" s="219">
        <v>0</v>
      </c>
      <c r="R524" s="219">
        <f>Q524*H524</f>
        <v>0</v>
      </c>
      <c r="S524" s="219">
        <v>0</v>
      </c>
      <c r="T524" s="220">
        <f>S524*H524</f>
        <v>0</v>
      </c>
      <c r="AR524" s="221" t="s">
        <v>258</v>
      </c>
      <c r="AT524" s="221" t="s">
        <v>167</v>
      </c>
      <c r="AU524" s="221" t="s">
        <v>87</v>
      </c>
      <c r="AY524" s="16" t="s">
        <v>165</v>
      </c>
      <c r="BE524" s="222">
        <f>IF(N524="základní",J524,0)</f>
        <v>0</v>
      </c>
      <c r="BF524" s="222">
        <f>IF(N524="snížená",J524,0)</f>
        <v>0</v>
      </c>
      <c r="BG524" s="222">
        <f>IF(N524="zákl. přenesená",J524,0)</f>
        <v>0</v>
      </c>
      <c r="BH524" s="222">
        <f>IF(N524="sníž. přenesená",J524,0)</f>
        <v>0</v>
      </c>
      <c r="BI524" s="222">
        <f>IF(N524="nulová",J524,0)</f>
        <v>0</v>
      </c>
      <c r="BJ524" s="16" t="s">
        <v>85</v>
      </c>
      <c r="BK524" s="222">
        <f>ROUND(I524*H524,2)</f>
        <v>0</v>
      </c>
      <c r="BL524" s="16" t="s">
        <v>258</v>
      </c>
      <c r="BM524" s="221" t="s">
        <v>948</v>
      </c>
    </row>
    <row r="525" s="1" customFormat="1">
      <c r="B525" s="37"/>
      <c r="C525" s="38"/>
      <c r="D525" s="223" t="s">
        <v>174</v>
      </c>
      <c r="E525" s="38"/>
      <c r="F525" s="224" t="s">
        <v>944</v>
      </c>
      <c r="G525" s="38"/>
      <c r="H525" s="38"/>
      <c r="I525" s="134"/>
      <c r="J525" s="38"/>
      <c r="K525" s="38"/>
      <c r="L525" s="42"/>
      <c r="M525" s="225"/>
      <c r="N525" s="82"/>
      <c r="O525" s="82"/>
      <c r="P525" s="82"/>
      <c r="Q525" s="82"/>
      <c r="R525" s="82"/>
      <c r="S525" s="82"/>
      <c r="T525" s="83"/>
      <c r="AT525" s="16" t="s">
        <v>174</v>
      </c>
      <c r="AU525" s="16" t="s">
        <v>87</v>
      </c>
    </row>
    <row r="526" s="1" customFormat="1" ht="16.5" customHeight="1">
      <c r="B526" s="37"/>
      <c r="C526" s="247" t="s">
        <v>949</v>
      </c>
      <c r="D526" s="247" t="s">
        <v>218</v>
      </c>
      <c r="E526" s="248" t="s">
        <v>950</v>
      </c>
      <c r="F526" s="249" t="s">
        <v>951</v>
      </c>
      <c r="G526" s="250" t="s">
        <v>324</v>
      </c>
      <c r="H526" s="251">
        <v>27.300000000000001</v>
      </c>
      <c r="I526" s="252"/>
      <c r="J526" s="253">
        <f>ROUND(I526*H526,2)</f>
        <v>0</v>
      </c>
      <c r="K526" s="249" t="s">
        <v>171</v>
      </c>
      <c r="L526" s="254"/>
      <c r="M526" s="255" t="s">
        <v>19</v>
      </c>
      <c r="N526" s="256" t="s">
        <v>48</v>
      </c>
      <c r="O526" s="82"/>
      <c r="P526" s="219">
        <f>O526*H526</f>
        <v>0</v>
      </c>
      <c r="Q526" s="219">
        <v>0.0011000000000000001</v>
      </c>
      <c r="R526" s="219">
        <f>Q526*H526</f>
        <v>0.030030000000000001</v>
      </c>
      <c r="S526" s="219">
        <v>0</v>
      </c>
      <c r="T526" s="220">
        <f>S526*H526</f>
        <v>0</v>
      </c>
      <c r="AR526" s="221" t="s">
        <v>390</v>
      </c>
      <c r="AT526" s="221" t="s">
        <v>218</v>
      </c>
      <c r="AU526" s="221" t="s">
        <v>87</v>
      </c>
      <c r="AY526" s="16" t="s">
        <v>165</v>
      </c>
      <c r="BE526" s="222">
        <f>IF(N526="základní",J526,0)</f>
        <v>0</v>
      </c>
      <c r="BF526" s="222">
        <f>IF(N526="snížená",J526,0)</f>
        <v>0</v>
      </c>
      <c r="BG526" s="222">
        <f>IF(N526="zákl. přenesená",J526,0)</f>
        <v>0</v>
      </c>
      <c r="BH526" s="222">
        <f>IF(N526="sníž. přenesená",J526,0)</f>
        <v>0</v>
      </c>
      <c r="BI526" s="222">
        <f>IF(N526="nulová",J526,0)</f>
        <v>0</v>
      </c>
      <c r="BJ526" s="16" t="s">
        <v>85</v>
      </c>
      <c r="BK526" s="222">
        <f>ROUND(I526*H526,2)</f>
        <v>0</v>
      </c>
      <c r="BL526" s="16" t="s">
        <v>258</v>
      </c>
      <c r="BM526" s="221" t="s">
        <v>952</v>
      </c>
    </row>
    <row r="527" s="1" customFormat="1" ht="16.5" customHeight="1">
      <c r="B527" s="37"/>
      <c r="C527" s="247" t="s">
        <v>953</v>
      </c>
      <c r="D527" s="247" t="s">
        <v>218</v>
      </c>
      <c r="E527" s="248" t="s">
        <v>954</v>
      </c>
      <c r="F527" s="249" t="s">
        <v>955</v>
      </c>
      <c r="G527" s="250" t="s">
        <v>956</v>
      </c>
      <c r="H527" s="251">
        <v>19</v>
      </c>
      <c r="I527" s="252"/>
      <c r="J527" s="253">
        <f>ROUND(I527*H527,2)</f>
        <v>0</v>
      </c>
      <c r="K527" s="249" t="s">
        <v>171</v>
      </c>
      <c r="L527" s="254"/>
      <c r="M527" s="255" t="s">
        <v>19</v>
      </c>
      <c r="N527" s="256" t="s">
        <v>48</v>
      </c>
      <c r="O527" s="82"/>
      <c r="P527" s="219">
        <f>O527*H527</f>
        <v>0</v>
      </c>
      <c r="Q527" s="219">
        <v>0.00020000000000000001</v>
      </c>
      <c r="R527" s="219">
        <f>Q527*H527</f>
        <v>0.0038</v>
      </c>
      <c r="S527" s="219">
        <v>0</v>
      </c>
      <c r="T527" s="220">
        <f>S527*H527</f>
        <v>0</v>
      </c>
      <c r="AR527" s="221" t="s">
        <v>390</v>
      </c>
      <c r="AT527" s="221" t="s">
        <v>218</v>
      </c>
      <c r="AU527" s="221" t="s">
        <v>87</v>
      </c>
      <c r="AY527" s="16" t="s">
        <v>165</v>
      </c>
      <c r="BE527" s="222">
        <f>IF(N527="základní",J527,0)</f>
        <v>0</v>
      </c>
      <c r="BF527" s="222">
        <f>IF(N527="snížená",J527,0)</f>
        <v>0</v>
      </c>
      <c r="BG527" s="222">
        <f>IF(N527="zákl. přenesená",J527,0)</f>
        <v>0</v>
      </c>
      <c r="BH527" s="222">
        <f>IF(N527="sníž. přenesená",J527,0)</f>
        <v>0</v>
      </c>
      <c r="BI527" s="222">
        <f>IF(N527="nulová",J527,0)</f>
        <v>0</v>
      </c>
      <c r="BJ527" s="16" t="s">
        <v>85</v>
      </c>
      <c r="BK527" s="222">
        <f>ROUND(I527*H527,2)</f>
        <v>0</v>
      </c>
      <c r="BL527" s="16" t="s">
        <v>258</v>
      </c>
      <c r="BM527" s="221" t="s">
        <v>957</v>
      </c>
    </row>
    <row r="528" s="1" customFormat="1" ht="24" customHeight="1">
      <c r="B528" s="37"/>
      <c r="C528" s="210" t="s">
        <v>958</v>
      </c>
      <c r="D528" s="210" t="s">
        <v>167</v>
      </c>
      <c r="E528" s="211" t="s">
        <v>959</v>
      </c>
      <c r="F528" s="212" t="s">
        <v>960</v>
      </c>
      <c r="G528" s="213" t="s">
        <v>202</v>
      </c>
      <c r="H528" s="214">
        <v>0.443</v>
      </c>
      <c r="I528" s="215"/>
      <c r="J528" s="216">
        <f>ROUND(I528*H528,2)</f>
        <v>0</v>
      </c>
      <c r="K528" s="212" t="s">
        <v>171</v>
      </c>
      <c r="L528" s="42"/>
      <c r="M528" s="217" t="s">
        <v>19</v>
      </c>
      <c r="N528" s="218" t="s">
        <v>48</v>
      </c>
      <c r="O528" s="82"/>
      <c r="P528" s="219">
        <f>O528*H528</f>
        <v>0</v>
      </c>
      <c r="Q528" s="219">
        <v>0</v>
      </c>
      <c r="R528" s="219">
        <f>Q528*H528</f>
        <v>0</v>
      </c>
      <c r="S528" s="219">
        <v>0</v>
      </c>
      <c r="T528" s="220">
        <f>S528*H528</f>
        <v>0</v>
      </c>
      <c r="AR528" s="221" t="s">
        <v>258</v>
      </c>
      <c r="AT528" s="221" t="s">
        <v>167</v>
      </c>
      <c r="AU528" s="221" t="s">
        <v>87</v>
      </c>
      <c r="AY528" s="16" t="s">
        <v>165</v>
      </c>
      <c r="BE528" s="222">
        <f>IF(N528="základní",J528,0)</f>
        <v>0</v>
      </c>
      <c r="BF528" s="222">
        <f>IF(N528="snížená",J528,0)</f>
        <v>0</v>
      </c>
      <c r="BG528" s="222">
        <f>IF(N528="zákl. přenesená",J528,0)</f>
        <v>0</v>
      </c>
      <c r="BH528" s="222">
        <f>IF(N528="sníž. přenesená",J528,0)</f>
        <v>0</v>
      </c>
      <c r="BI528" s="222">
        <f>IF(N528="nulová",J528,0)</f>
        <v>0</v>
      </c>
      <c r="BJ528" s="16" t="s">
        <v>85</v>
      </c>
      <c r="BK528" s="222">
        <f>ROUND(I528*H528,2)</f>
        <v>0</v>
      </c>
      <c r="BL528" s="16" t="s">
        <v>258</v>
      </c>
      <c r="BM528" s="221" t="s">
        <v>961</v>
      </c>
    </row>
    <row r="529" s="1" customFormat="1">
      <c r="B529" s="37"/>
      <c r="C529" s="38"/>
      <c r="D529" s="223" t="s">
        <v>174</v>
      </c>
      <c r="E529" s="38"/>
      <c r="F529" s="224" t="s">
        <v>962</v>
      </c>
      <c r="G529" s="38"/>
      <c r="H529" s="38"/>
      <c r="I529" s="134"/>
      <c r="J529" s="38"/>
      <c r="K529" s="38"/>
      <c r="L529" s="42"/>
      <c r="M529" s="225"/>
      <c r="N529" s="82"/>
      <c r="O529" s="82"/>
      <c r="P529" s="82"/>
      <c r="Q529" s="82"/>
      <c r="R529" s="82"/>
      <c r="S529" s="82"/>
      <c r="T529" s="83"/>
      <c r="AT529" s="16" t="s">
        <v>174</v>
      </c>
      <c r="AU529" s="16" t="s">
        <v>87</v>
      </c>
    </row>
    <row r="530" s="11" customFormat="1" ht="22.8" customHeight="1">
      <c r="B530" s="194"/>
      <c r="C530" s="195"/>
      <c r="D530" s="196" t="s">
        <v>76</v>
      </c>
      <c r="E530" s="208" t="s">
        <v>963</v>
      </c>
      <c r="F530" s="208" t="s">
        <v>964</v>
      </c>
      <c r="G530" s="195"/>
      <c r="H530" s="195"/>
      <c r="I530" s="198"/>
      <c r="J530" s="209">
        <f>BK530</f>
        <v>0</v>
      </c>
      <c r="K530" s="195"/>
      <c r="L530" s="200"/>
      <c r="M530" s="201"/>
      <c r="N530" s="202"/>
      <c r="O530" s="202"/>
      <c r="P530" s="203">
        <f>SUM(P531:P564)</f>
        <v>0</v>
      </c>
      <c r="Q530" s="202"/>
      <c r="R530" s="203">
        <f>SUM(R531:R564)</f>
        <v>2.6564843120000003</v>
      </c>
      <c r="S530" s="202"/>
      <c r="T530" s="204">
        <f>SUM(T531:T564)</f>
        <v>0</v>
      </c>
      <c r="AR530" s="205" t="s">
        <v>87</v>
      </c>
      <c r="AT530" s="206" t="s">
        <v>76</v>
      </c>
      <c r="AU530" s="206" t="s">
        <v>85</v>
      </c>
      <c r="AY530" s="205" t="s">
        <v>165</v>
      </c>
      <c r="BK530" s="207">
        <f>SUM(BK531:BK564)</f>
        <v>0</v>
      </c>
    </row>
    <row r="531" s="1" customFormat="1" ht="24" customHeight="1">
      <c r="B531" s="37"/>
      <c r="C531" s="210" t="s">
        <v>965</v>
      </c>
      <c r="D531" s="210" t="s">
        <v>167</v>
      </c>
      <c r="E531" s="211" t="s">
        <v>966</v>
      </c>
      <c r="F531" s="212" t="s">
        <v>967</v>
      </c>
      <c r="G531" s="213" t="s">
        <v>238</v>
      </c>
      <c r="H531" s="214">
        <v>16</v>
      </c>
      <c r="I531" s="215"/>
      <c r="J531" s="216">
        <f>ROUND(I531*H531,2)</f>
        <v>0</v>
      </c>
      <c r="K531" s="212" t="s">
        <v>171</v>
      </c>
      <c r="L531" s="42"/>
      <c r="M531" s="217" t="s">
        <v>19</v>
      </c>
      <c r="N531" s="218" t="s">
        <v>48</v>
      </c>
      <c r="O531" s="82"/>
      <c r="P531" s="219">
        <f>O531*H531</f>
        <v>0</v>
      </c>
      <c r="Q531" s="219">
        <v>0</v>
      </c>
      <c r="R531" s="219">
        <f>Q531*H531</f>
        <v>0</v>
      </c>
      <c r="S531" s="219">
        <v>0</v>
      </c>
      <c r="T531" s="220">
        <f>S531*H531</f>
        <v>0</v>
      </c>
      <c r="AR531" s="221" t="s">
        <v>258</v>
      </c>
      <c r="AT531" s="221" t="s">
        <v>167</v>
      </c>
      <c r="AU531" s="221" t="s">
        <v>87</v>
      </c>
      <c r="AY531" s="16" t="s">
        <v>165</v>
      </c>
      <c r="BE531" s="222">
        <f>IF(N531="základní",J531,0)</f>
        <v>0</v>
      </c>
      <c r="BF531" s="222">
        <f>IF(N531="snížená",J531,0)</f>
        <v>0</v>
      </c>
      <c r="BG531" s="222">
        <f>IF(N531="zákl. přenesená",J531,0)</f>
        <v>0</v>
      </c>
      <c r="BH531" s="222">
        <f>IF(N531="sníž. přenesená",J531,0)</f>
        <v>0</v>
      </c>
      <c r="BI531" s="222">
        <f>IF(N531="nulová",J531,0)</f>
        <v>0</v>
      </c>
      <c r="BJ531" s="16" t="s">
        <v>85</v>
      </c>
      <c r="BK531" s="222">
        <f>ROUND(I531*H531,2)</f>
        <v>0</v>
      </c>
      <c r="BL531" s="16" t="s">
        <v>258</v>
      </c>
      <c r="BM531" s="221" t="s">
        <v>968</v>
      </c>
    </row>
    <row r="532" s="12" customFormat="1">
      <c r="B532" s="226"/>
      <c r="C532" s="227"/>
      <c r="D532" s="223" t="s">
        <v>176</v>
      </c>
      <c r="E532" s="228" t="s">
        <v>19</v>
      </c>
      <c r="F532" s="229" t="s">
        <v>969</v>
      </c>
      <c r="G532" s="227"/>
      <c r="H532" s="228" t="s">
        <v>19</v>
      </c>
      <c r="I532" s="230"/>
      <c r="J532" s="227"/>
      <c r="K532" s="227"/>
      <c r="L532" s="231"/>
      <c r="M532" s="232"/>
      <c r="N532" s="233"/>
      <c r="O532" s="233"/>
      <c r="P532" s="233"/>
      <c r="Q532" s="233"/>
      <c r="R532" s="233"/>
      <c r="S532" s="233"/>
      <c r="T532" s="234"/>
      <c r="AT532" s="235" t="s">
        <v>176</v>
      </c>
      <c r="AU532" s="235" t="s">
        <v>87</v>
      </c>
      <c r="AV532" s="12" t="s">
        <v>85</v>
      </c>
      <c r="AW532" s="12" t="s">
        <v>36</v>
      </c>
      <c r="AX532" s="12" t="s">
        <v>77</v>
      </c>
      <c r="AY532" s="235" t="s">
        <v>165</v>
      </c>
    </row>
    <row r="533" s="13" customFormat="1">
      <c r="B533" s="236"/>
      <c r="C533" s="237"/>
      <c r="D533" s="223" t="s">
        <v>176</v>
      </c>
      <c r="E533" s="238" t="s">
        <v>19</v>
      </c>
      <c r="F533" s="239" t="s">
        <v>970</v>
      </c>
      <c r="G533" s="237"/>
      <c r="H533" s="240">
        <v>16</v>
      </c>
      <c r="I533" s="241"/>
      <c r="J533" s="237"/>
      <c r="K533" s="237"/>
      <c r="L533" s="242"/>
      <c r="M533" s="243"/>
      <c r="N533" s="244"/>
      <c r="O533" s="244"/>
      <c r="P533" s="244"/>
      <c r="Q533" s="244"/>
      <c r="R533" s="244"/>
      <c r="S533" s="244"/>
      <c r="T533" s="245"/>
      <c r="AT533" s="246" t="s">
        <v>176</v>
      </c>
      <c r="AU533" s="246" t="s">
        <v>87</v>
      </c>
      <c r="AV533" s="13" t="s">
        <v>87</v>
      </c>
      <c r="AW533" s="13" t="s">
        <v>36</v>
      </c>
      <c r="AX533" s="13" t="s">
        <v>77</v>
      </c>
      <c r="AY533" s="246" t="s">
        <v>165</v>
      </c>
    </row>
    <row r="534" s="1" customFormat="1" ht="16.5" customHeight="1">
      <c r="B534" s="37"/>
      <c r="C534" s="247" t="s">
        <v>971</v>
      </c>
      <c r="D534" s="247" t="s">
        <v>218</v>
      </c>
      <c r="E534" s="248" t="s">
        <v>972</v>
      </c>
      <c r="F534" s="249" t="s">
        <v>973</v>
      </c>
      <c r="G534" s="250" t="s">
        <v>238</v>
      </c>
      <c r="H534" s="251">
        <v>16</v>
      </c>
      <c r="I534" s="252"/>
      <c r="J534" s="253">
        <f>ROUND(I534*H534,2)</f>
        <v>0</v>
      </c>
      <c r="K534" s="249" t="s">
        <v>171</v>
      </c>
      <c r="L534" s="254"/>
      <c r="M534" s="255" t="s">
        <v>19</v>
      </c>
      <c r="N534" s="256" t="s">
        <v>48</v>
      </c>
      <c r="O534" s="82"/>
      <c r="P534" s="219">
        <f>O534*H534</f>
        <v>0</v>
      </c>
      <c r="Q534" s="219">
        <v>0.025000000000000001</v>
      </c>
      <c r="R534" s="219">
        <f>Q534*H534</f>
        <v>0.40000000000000002</v>
      </c>
      <c r="S534" s="219">
        <v>0</v>
      </c>
      <c r="T534" s="220">
        <f>S534*H534</f>
        <v>0</v>
      </c>
      <c r="AR534" s="221" t="s">
        <v>390</v>
      </c>
      <c r="AT534" s="221" t="s">
        <v>218</v>
      </c>
      <c r="AU534" s="221" t="s">
        <v>87</v>
      </c>
      <c r="AY534" s="16" t="s">
        <v>165</v>
      </c>
      <c r="BE534" s="222">
        <f>IF(N534="základní",J534,0)</f>
        <v>0</v>
      </c>
      <c r="BF534" s="222">
        <f>IF(N534="snížená",J534,0)</f>
        <v>0</v>
      </c>
      <c r="BG534" s="222">
        <f>IF(N534="zákl. přenesená",J534,0)</f>
        <v>0</v>
      </c>
      <c r="BH534" s="222">
        <f>IF(N534="sníž. přenesená",J534,0)</f>
        <v>0</v>
      </c>
      <c r="BI534" s="222">
        <f>IF(N534="nulová",J534,0)</f>
        <v>0</v>
      </c>
      <c r="BJ534" s="16" t="s">
        <v>85</v>
      </c>
      <c r="BK534" s="222">
        <f>ROUND(I534*H534,2)</f>
        <v>0</v>
      </c>
      <c r="BL534" s="16" t="s">
        <v>258</v>
      </c>
      <c r="BM534" s="221" t="s">
        <v>974</v>
      </c>
    </row>
    <row r="535" s="1" customFormat="1" ht="16.5" customHeight="1">
      <c r="B535" s="37"/>
      <c r="C535" s="210" t="s">
        <v>975</v>
      </c>
      <c r="D535" s="210" t="s">
        <v>167</v>
      </c>
      <c r="E535" s="211" t="s">
        <v>976</v>
      </c>
      <c r="F535" s="212" t="s">
        <v>977</v>
      </c>
      <c r="G535" s="213" t="s">
        <v>324</v>
      </c>
      <c r="H535" s="214">
        <v>33.799999999999997</v>
      </c>
      <c r="I535" s="215"/>
      <c r="J535" s="216">
        <f>ROUND(I535*H535,2)</f>
        <v>0</v>
      </c>
      <c r="K535" s="212" t="s">
        <v>171</v>
      </c>
      <c r="L535" s="42"/>
      <c r="M535" s="217" t="s">
        <v>19</v>
      </c>
      <c r="N535" s="218" t="s">
        <v>48</v>
      </c>
      <c r="O535" s="82"/>
      <c r="P535" s="219">
        <f>O535*H535</f>
        <v>0</v>
      </c>
      <c r="Q535" s="219">
        <v>0</v>
      </c>
      <c r="R535" s="219">
        <f>Q535*H535</f>
        <v>0</v>
      </c>
      <c r="S535" s="219">
        <v>0</v>
      </c>
      <c r="T535" s="220">
        <f>S535*H535</f>
        <v>0</v>
      </c>
      <c r="AR535" s="221" t="s">
        <v>258</v>
      </c>
      <c r="AT535" s="221" t="s">
        <v>167</v>
      </c>
      <c r="AU535" s="221" t="s">
        <v>87</v>
      </c>
      <c r="AY535" s="16" t="s">
        <v>165</v>
      </c>
      <c r="BE535" s="222">
        <f>IF(N535="základní",J535,0)</f>
        <v>0</v>
      </c>
      <c r="BF535" s="222">
        <f>IF(N535="snížená",J535,0)</f>
        <v>0</v>
      </c>
      <c r="BG535" s="222">
        <f>IF(N535="zákl. přenesená",J535,0)</f>
        <v>0</v>
      </c>
      <c r="BH535" s="222">
        <f>IF(N535="sníž. přenesená",J535,0)</f>
        <v>0</v>
      </c>
      <c r="BI535" s="222">
        <f>IF(N535="nulová",J535,0)</f>
        <v>0</v>
      </c>
      <c r="BJ535" s="16" t="s">
        <v>85</v>
      </c>
      <c r="BK535" s="222">
        <f>ROUND(I535*H535,2)</f>
        <v>0</v>
      </c>
      <c r="BL535" s="16" t="s">
        <v>258</v>
      </c>
      <c r="BM535" s="221" t="s">
        <v>978</v>
      </c>
    </row>
    <row r="536" s="1" customFormat="1">
      <c r="B536" s="37"/>
      <c r="C536" s="38"/>
      <c r="D536" s="223" t="s">
        <v>174</v>
      </c>
      <c r="E536" s="38"/>
      <c r="F536" s="224" t="s">
        <v>979</v>
      </c>
      <c r="G536" s="38"/>
      <c r="H536" s="38"/>
      <c r="I536" s="134"/>
      <c r="J536" s="38"/>
      <c r="K536" s="38"/>
      <c r="L536" s="42"/>
      <c r="M536" s="225"/>
      <c r="N536" s="82"/>
      <c r="O536" s="82"/>
      <c r="P536" s="82"/>
      <c r="Q536" s="82"/>
      <c r="R536" s="82"/>
      <c r="S536" s="82"/>
      <c r="T536" s="83"/>
      <c r="AT536" s="16" t="s">
        <v>174</v>
      </c>
      <c r="AU536" s="16" t="s">
        <v>87</v>
      </c>
    </row>
    <row r="537" s="12" customFormat="1">
      <c r="B537" s="226"/>
      <c r="C537" s="227"/>
      <c r="D537" s="223" t="s">
        <v>176</v>
      </c>
      <c r="E537" s="228" t="s">
        <v>19</v>
      </c>
      <c r="F537" s="229" t="s">
        <v>980</v>
      </c>
      <c r="G537" s="227"/>
      <c r="H537" s="228" t="s">
        <v>19</v>
      </c>
      <c r="I537" s="230"/>
      <c r="J537" s="227"/>
      <c r="K537" s="227"/>
      <c r="L537" s="231"/>
      <c r="M537" s="232"/>
      <c r="N537" s="233"/>
      <c r="O537" s="233"/>
      <c r="P537" s="233"/>
      <c r="Q537" s="233"/>
      <c r="R537" s="233"/>
      <c r="S537" s="233"/>
      <c r="T537" s="234"/>
      <c r="AT537" s="235" t="s">
        <v>176</v>
      </c>
      <c r="AU537" s="235" t="s">
        <v>87</v>
      </c>
      <c r="AV537" s="12" t="s">
        <v>85</v>
      </c>
      <c r="AW537" s="12" t="s">
        <v>36</v>
      </c>
      <c r="AX537" s="12" t="s">
        <v>77</v>
      </c>
      <c r="AY537" s="235" t="s">
        <v>165</v>
      </c>
    </row>
    <row r="538" s="13" customFormat="1">
      <c r="B538" s="236"/>
      <c r="C538" s="237"/>
      <c r="D538" s="223" t="s">
        <v>176</v>
      </c>
      <c r="E538" s="238" t="s">
        <v>19</v>
      </c>
      <c r="F538" s="239" t="s">
        <v>981</v>
      </c>
      <c r="G538" s="237"/>
      <c r="H538" s="240">
        <v>12.699999999999999</v>
      </c>
      <c r="I538" s="241"/>
      <c r="J538" s="237"/>
      <c r="K538" s="237"/>
      <c r="L538" s="242"/>
      <c r="M538" s="243"/>
      <c r="N538" s="244"/>
      <c r="O538" s="244"/>
      <c r="P538" s="244"/>
      <c r="Q538" s="244"/>
      <c r="R538" s="244"/>
      <c r="S538" s="244"/>
      <c r="T538" s="245"/>
      <c r="AT538" s="246" t="s">
        <v>176</v>
      </c>
      <c r="AU538" s="246" t="s">
        <v>87</v>
      </c>
      <c r="AV538" s="13" t="s">
        <v>87</v>
      </c>
      <c r="AW538" s="13" t="s">
        <v>36</v>
      </c>
      <c r="AX538" s="13" t="s">
        <v>77</v>
      </c>
      <c r="AY538" s="246" t="s">
        <v>165</v>
      </c>
    </row>
    <row r="539" s="13" customFormat="1">
      <c r="B539" s="236"/>
      <c r="C539" s="237"/>
      <c r="D539" s="223" t="s">
        <v>176</v>
      </c>
      <c r="E539" s="238" t="s">
        <v>19</v>
      </c>
      <c r="F539" s="239" t="s">
        <v>982</v>
      </c>
      <c r="G539" s="237"/>
      <c r="H539" s="240">
        <v>14.6</v>
      </c>
      <c r="I539" s="241"/>
      <c r="J539" s="237"/>
      <c r="K539" s="237"/>
      <c r="L539" s="242"/>
      <c r="M539" s="243"/>
      <c r="N539" s="244"/>
      <c r="O539" s="244"/>
      <c r="P539" s="244"/>
      <c r="Q539" s="244"/>
      <c r="R539" s="244"/>
      <c r="S539" s="244"/>
      <c r="T539" s="245"/>
      <c r="AT539" s="246" t="s">
        <v>176</v>
      </c>
      <c r="AU539" s="246" t="s">
        <v>87</v>
      </c>
      <c r="AV539" s="13" t="s">
        <v>87</v>
      </c>
      <c r="AW539" s="13" t="s">
        <v>36</v>
      </c>
      <c r="AX539" s="13" t="s">
        <v>77</v>
      </c>
      <c r="AY539" s="246" t="s">
        <v>165</v>
      </c>
    </row>
    <row r="540" s="13" customFormat="1">
      <c r="B540" s="236"/>
      <c r="C540" s="237"/>
      <c r="D540" s="223" t="s">
        <v>176</v>
      </c>
      <c r="E540" s="238" t="s">
        <v>19</v>
      </c>
      <c r="F540" s="239" t="s">
        <v>983</v>
      </c>
      <c r="G540" s="237"/>
      <c r="H540" s="240">
        <v>6.5</v>
      </c>
      <c r="I540" s="241"/>
      <c r="J540" s="237"/>
      <c r="K540" s="237"/>
      <c r="L540" s="242"/>
      <c r="M540" s="243"/>
      <c r="N540" s="244"/>
      <c r="O540" s="244"/>
      <c r="P540" s="244"/>
      <c r="Q540" s="244"/>
      <c r="R540" s="244"/>
      <c r="S540" s="244"/>
      <c r="T540" s="245"/>
      <c r="AT540" s="246" t="s">
        <v>176</v>
      </c>
      <c r="AU540" s="246" t="s">
        <v>87</v>
      </c>
      <c r="AV540" s="13" t="s">
        <v>87</v>
      </c>
      <c r="AW540" s="13" t="s">
        <v>36</v>
      </c>
      <c r="AX540" s="13" t="s">
        <v>77</v>
      </c>
      <c r="AY540" s="246" t="s">
        <v>165</v>
      </c>
    </row>
    <row r="541" s="1" customFormat="1" ht="16.5" customHeight="1">
      <c r="B541" s="37"/>
      <c r="C541" s="247" t="s">
        <v>984</v>
      </c>
      <c r="D541" s="247" t="s">
        <v>218</v>
      </c>
      <c r="E541" s="248" t="s">
        <v>985</v>
      </c>
      <c r="F541" s="249" t="s">
        <v>986</v>
      </c>
      <c r="G541" s="250" t="s">
        <v>324</v>
      </c>
      <c r="H541" s="251">
        <v>33.799999999999997</v>
      </c>
      <c r="I541" s="252"/>
      <c r="J541" s="253">
        <f>ROUND(I541*H541,2)</f>
        <v>0</v>
      </c>
      <c r="K541" s="249" t="s">
        <v>171</v>
      </c>
      <c r="L541" s="254"/>
      <c r="M541" s="255" t="s">
        <v>19</v>
      </c>
      <c r="N541" s="256" t="s">
        <v>48</v>
      </c>
      <c r="O541" s="82"/>
      <c r="P541" s="219">
        <f>O541*H541</f>
        <v>0</v>
      </c>
      <c r="Q541" s="219">
        <v>0.00020000000000000001</v>
      </c>
      <c r="R541" s="219">
        <f>Q541*H541</f>
        <v>0.0067599999999999995</v>
      </c>
      <c r="S541" s="219">
        <v>0</v>
      </c>
      <c r="T541" s="220">
        <f>S541*H541</f>
        <v>0</v>
      </c>
      <c r="AR541" s="221" t="s">
        <v>390</v>
      </c>
      <c r="AT541" s="221" t="s">
        <v>218</v>
      </c>
      <c r="AU541" s="221" t="s">
        <v>87</v>
      </c>
      <c r="AY541" s="16" t="s">
        <v>165</v>
      </c>
      <c r="BE541" s="222">
        <f>IF(N541="základní",J541,0)</f>
        <v>0</v>
      </c>
      <c r="BF541" s="222">
        <f>IF(N541="snížená",J541,0)</f>
        <v>0</v>
      </c>
      <c r="BG541" s="222">
        <f>IF(N541="zákl. přenesená",J541,0)</f>
        <v>0</v>
      </c>
      <c r="BH541" s="222">
        <f>IF(N541="sníž. přenesená",J541,0)</f>
        <v>0</v>
      </c>
      <c r="BI541" s="222">
        <f>IF(N541="nulová",J541,0)</f>
        <v>0</v>
      </c>
      <c r="BJ541" s="16" t="s">
        <v>85</v>
      </c>
      <c r="BK541" s="222">
        <f>ROUND(I541*H541,2)</f>
        <v>0</v>
      </c>
      <c r="BL541" s="16" t="s">
        <v>258</v>
      </c>
      <c r="BM541" s="221" t="s">
        <v>987</v>
      </c>
    </row>
    <row r="542" s="1" customFormat="1" ht="16.5" customHeight="1">
      <c r="B542" s="37"/>
      <c r="C542" s="210" t="s">
        <v>988</v>
      </c>
      <c r="D542" s="210" t="s">
        <v>167</v>
      </c>
      <c r="E542" s="211" t="s">
        <v>989</v>
      </c>
      <c r="F542" s="212" t="s">
        <v>990</v>
      </c>
      <c r="G542" s="213" t="s">
        <v>238</v>
      </c>
      <c r="H542" s="214">
        <v>176.76400000000001</v>
      </c>
      <c r="I542" s="215"/>
      <c r="J542" s="216">
        <f>ROUND(I542*H542,2)</f>
        <v>0</v>
      </c>
      <c r="K542" s="212" t="s">
        <v>171</v>
      </c>
      <c r="L542" s="42"/>
      <c r="M542" s="217" t="s">
        <v>19</v>
      </c>
      <c r="N542" s="218" t="s">
        <v>48</v>
      </c>
      <c r="O542" s="82"/>
      <c r="P542" s="219">
        <f>O542*H542</f>
        <v>0</v>
      </c>
      <c r="Q542" s="219">
        <v>5.8E-05</v>
      </c>
      <c r="R542" s="219">
        <f>Q542*H542</f>
        <v>0.010252312000000001</v>
      </c>
      <c r="S542" s="219">
        <v>0</v>
      </c>
      <c r="T542" s="220">
        <f>S542*H542</f>
        <v>0</v>
      </c>
      <c r="AR542" s="221" t="s">
        <v>258</v>
      </c>
      <c r="AT542" s="221" t="s">
        <v>167</v>
      </c>
      <c r="AU542" s="221" t="s">
        <v>87</v>
      </c>
      <c r="AY542" s="16" t="s">
        <v>165</v>
      </c>
      <c r="BE542" s="222">
        <f>IF(N542="základní",J542,0)</f>
        <v>0</v>
      </c>
      <c r="BF542" s="222">
        <f>IF(N542="snížená",J542,0)</f>
        <v>0</v>
      </c>
      <c r="BG542" s="222">
        <f>IF(N542="zákl. přenesená",J542,0)</f>
        <v>0</v>
      </c>
      <c r="BH542" s="222">
        <f>IF(N542="sníž. přenesená",J542,0)</f>
        <v>0</v>
      </c>
      <c r="BI542" s="222">
        <f>IF(N542="nulová",J542,0)</f>
        <v>0</v>
      </c>
      <c r="BJ542" s="16" t="s">
        <v>85</v>
      </c>
      <c r="BK542" s="222">
        <f>ROUND(I542*H542,2)</f>
        <v>0</v>
      </c>
      <c r="BL542" s="16" t="s">
        <v>258</v>
      </c>
      <c r="BM542" s="221" t="s">
        <v>991</v>
      </c>
    </row>
    <row r="543" s="1" customFormat="1">
      <c r="B543" s="37"/>
      <c r="C543" s="38"/>
      <c r="D543" s="223" t="s">
        <v>174</v>
      </c>
      <c r="E543" s="38"/>
      <c r="F543" s="224" t="s">
        <v>992</v>
      </c>
      <c r="G543" s="38"/>
      <c r="H543" s="38"/>
      <c r="I543" s="134"/>
      <c r="J543" s="38"/>
      <c r="K543" s="38"/>
      <c r="L543" s="42"/>
      <c r="M543" s="225"/>
      <c r="N543" s="82"/>
      <c r="O543" s="82"/>
      <c r="P543" s="82"/>
      <c r="Q543" s="82"/>
      <c r="R543" s="82"/>
      <c r="S543" s="82"/>
      <c r="T543" s="83"/>
      <c r="AT543" s="16" t="s">
        <v>174</v>
      </c>
      <c r="AU543" s="16" t="s">
        <v>87</v>
      </c>
    </row>
    <row r="544" s="13" customFormat="1">
      <c r="B544" s="236"/>
      <c r="C544" s="237"/>
      <c r="D544" s="223" t="s">
        <v>176</v>
      </c>
      <c r="E544" s="238" t="s">
        <v>19</v>
      </c>
      <c r="F544" s="239" t="s">
        <v>993</v>
      </c>
      <c r="G544" s="237"/>
      <c r="H544" s="240">
        <v>50.659999999999997</v>
      </c>
      <c r="I544" s="241"/>
      <c r="J544" s="237"/>
      <c r="K544" s="237"/>
      <c r="L544" s="242"/>
      <c r="M544" s="243"/>
      <c r="N544" s="244"/>
      <c r="O544" s="244"/>
      <c r="P544" s="244"/>
      <c r="Q544" s="244"/>
      <c r="R544" s="244"/>
      <c r="S544" s="244"/>
      <c r="T544" s="245"/>
      <c r="AT544" s="246" t="s">
        <v>176</v>
      </c>
      <c r="AU544" s="246" t="s">
        <v>87</v>
      </c>
      <c r="AV544" s="13" t="s">
        <v>87</v>
      </c>
      <c r="AW544" s="13" t="s">
        <v>36</v>
      </c>
      <c r="AX544" s="13" t="s">
        <v>77</v>
      </c>
      <c r="AY544" s="246" t="s">
        <v>165</v>
      </c>
    </row>
    <row r="545" s="12" customFormat="1">
      <c r="B545" s="226"/>
      <c r="C545" s="227"/>
      <c r="D545" s="223" t="s">
        <v>176</v>
      </c>
      <c r="E545" s="228" t="s">
        <v>19</v>
      </c>
      <c r="F545" s="229" t="s">
        <v>994</v>
      </c>
      <c r="G545" s="227"/>
      <c r="H545" s="228" t="s">
        <v>19</v>
      </c>
      <c r="I545" s="230"/>
      <c r="J545" s="227"/>
      <c r="K545" s="227"/>
      <c r="L545" s="231"/>
      <c r="M545" s="232"/>
      <c r="N545" s="233"/>
      <c r="O545" s="233"/>
      <c r="P545" s="233"/>
      <c r="Q545" s="233"/>
      <c r="R545" s="233"/>
      <c r="S545" s="233"/>
      <c r="T545" s="234"/>
      <c r="AT545" s="235" t="s">
        <v>176</v>
      </c>
      <c r="AU545" s="235" t="s">
        <v>87</v>
      </c>
      <c r="AV545" s="12" t="s">
        <v>85</v>
      </c>
      <c r="AW545" s="12" t="s">
        <v>36</v>
      </c>
      <c r="AX545" s="12" t="s">
        <v>77</v>
      </c>
      <c r="AY545" s="235" t="s">
        <v>165</v>
      </c>
    </row>
    <row r="546" s="13" customFormat="1">
      <c r="B546" s="236"/>
      <c r="C546" s="237"/>
      <c r="D546" s="223" t="s">
        <v>176</v>
      </c>
      <c r="E546" s="238" t="s">
        <v>19</v>
      </c>
      <c r="F546" s="239" t="s">
        <v>995</v>
      </c>
      <c r="G546" s="237"/>
      <c r="H546" s="240">
        <v>-13.686</v>
      </c>
      <c r="I546" s="241"/>
      <c r="J546" s="237"/>
      <c r="K546" s="237"/>
      <c r="L546" s="242"/>
      <c r="M546" s="243"/>
      <c r="N546" s="244"/>
      <c r="O546" s="244"/>
      <c r="P546" s="244"/>
      <c r="Q546" s="244"/>
      <c r="R546" s="244"/>
      <c r="S546" s="244"/>
      <c r="T546" s="245"/>
      <c r="AT546" s="246" t="s">
        <v>176</v>
      </c>
      <c r="AU546" s="246" t="s">
        <v>87</v>
      </c>
      <c r="AV546" s="13" t="s">
        <v>87</v>
      </c>
      <c r="AW546" s="13" t="s">
        <v>36</v>
      </c>
      <c r="AX546" s="13" t="s">
        <v>77</v>
      </c>
      <c r="AY546" s="246" t="s">
        <v>165</v>
      </c>
    </row>
    <row r="547" s="12" customFormat="1">
      <c r="B547" s="226"/>
      <c r="C547" s="227"/>
      <c r="D547" s="223" t="s">
        <v>176</v>
      </c>
      <c r="E547" s="228" t="s">
        <v>19</v>
      </c>
      <c r="F547" s="229" t="s">
        <v>996</v>
      </c>
      <c r="G547" s="227"/>
      <c r="H547" s="228" t="s">
        <v>19</v>
      </c>
      <c r="I547" s="230"/>
      <c r="J547" s="227"/>
      <c r="K547" s="227"/>
      <c r="L547" s="231"/>
      <c r="M547" s="232"/>
      <c r="N547" s="233"/>
      <c r="O547" s="233"/>
      <c r="P547" s="233"/>
      <c r="Q547" s="233"/>
      <c r="R547" s="233"/>
      <c r="S547" s="233"/>
      <c r="T547" s="234"/>
      <c r="AT547" s="235" t="s">
        <v>176</v>
      </c>
      <c r="AU547" s="235" t="s">
        <v>87</v>
      </c>
      <c r="AV547" s="12" t="s">
        <v>85</v>
      </c>
      <c r="AW547" s="12" t="s">
        <v>36</v>
      </c>
      <c r="AX547" s="12" t="s">
        <v>77</v>
      </c>
      <c r="AY547" s="235" t="s">
        <v>165</v>
      </c>
    </row>
    <row r="548" s="13" customFormat="1">
      <c r="B548" s="236"/>
      <c r="C548" s="237"/>
      <c r="D548" s="223" t="s">
        <v>176</v>
      </c>
      <c r="E548" s="238" t="s">
        <v>19</v>
      </c>
      <c r="F548" s="239" t="s">
        <v>997</v>
      </c>
      <c r="G548" s="237"/>
      <c r="H548" s="240">
        <v>139.78999999999999</v>
      </c>
      <c r="I548" s="241"/>
      <c r="J548" s="237"/>
      <c r="K548" s="237"/>
      <c r="L548" s="242"/>
      <c r="M548" s="243"/>
      <c r="N548" s="244"/>
      <c r="O548" s="244"/>
      <c r="P548" s="244"/>
      <c r="Q548" s="244"/>
      <c r="R548" s="244"/>
      <c r="S548" s="244"/>
      <c r="T548" s="245"/>
      <c r="AT548" s="246" t="s">
        <v>176</v>
      </c>
      <c r="AU548" s="246" t="s">
        <v>87</v>
      </c>
      <c r="AV548" s="13" t="s">
        <v>87</v>
      </c>
      <c r="AW548" s="13" t="s">
        <v>36</v>
      </c>
      <c r="AX548" s="13" t="s">
        <v>77</v>
      </c>
      <c r="AY548" s="246" t="s">
        <v>165</v>
      </c>
    </row>
    <row r="549" s="1" customFormat="1" ht="16.5" customHeight="1">
      <c r="B549" s="37"/>
      <c r="C549" s="247" t="s">
        <v>998</v>
      </c>
      <c r="D549" s="247" t="s">
        <v>218</v>
      </c>
      <c r="E549" s="248" t="s">
        <v>999</v>
      </c>
      <c r="F549" s="249" t="s">
        <v>1000</v>
      </c>
      <c r="G549" s="250" t="s">
        <v>238</v>
      </c>
      <c r="H549" s="251">
        <v>180.29900000000001</v>
      </c>
      <c r="I549" s="252"/>
      <c r="J549" s="253">
        <f>ROUND(I549*H549,2)</f>
        <v>0</v>
      </c>
      <c r="K549" s="249" t="s">
        <v>171</v>
      </c>
      <c r="L549" s="254"/>
      <c r="M549" s="255" t="s">
        <v>19</v>
      </c>
      <c r="N549" s="256" t="s">
        <v>48</v>
      </c>
      <c r="O549" s="82"/>
      <c r="P549" s="219">
        <f>O549*H549</f>
        <v>0</v>
      </c>
      <c r="Q549" s="219">
        <v>0.0080000000000000002</v>
      </c>
      <c r="R549" s="219">
        <f>Q549*H549</f>
        <v>1.4423920000000001</v>
      </c>
      <c r="S549" s="219">
        <v>0</v>
      </c>
      <c r="T549" s="220">
        <f>S549*H549</f>
        <v>0</v>
      </c>
      <c r="AR549" s="221" t="s">
        <v>390</v>
      </c>
      <c r="AT549" s="221" t="s">
        <v>218</v>
      </c>
      <c r="AU549" s="221" t="s">
        <v>87</v>
      </c>
      <c r="AY549" s="16" t="s">
        <v>165</v>
      </c>
      <c r="BE549" s="222">
        <f>IF(N549="základní",J549,0)</f>
        <v>0</v>
      </c>
      <c r="BF549" s="222">
        <f>IF(N549="snížená",J549,0)</f>
        <v>0</v>
      </c>
      <c r="BG549" s="222">
        <f>IF(N549="zákl. přenesená",J549,0)</f>
        <v>0</v>
      </c>
      <c r="BH549" s="222">
        <f>IF(N549="sníž. přenesená",J549,0)</f>
        <v>0</v>
      </c>
      <c r="BI549" s="222">
        <f>IF(N549="nulová",J549,0)</f>
        <v>0</v>
      </c>
      <c r="BJ549" s="16" t="s">
        <v>85</v>
      </c>
      <c r="BK549" s="222">
        <f>ROUND(I549*H549,2)</f>
        <v>0</v>
      </c>
      <c r="BL549" s="16" t="s">
        <v>258</v>
      </c>
      <c r="BM549" s="221" t="s">
        <v>1001</v>
      </c>
    </row>
    <row r="550" s="13" customFormat="1">
      <c r="B550" s="236"/>
      <c r="C550" s="237"/>
      <c r="D550" s="223" t="s">
        <v>176</v>
      </c>
      <c r="E550" s="237"/>
      <c r="F550" s="239" t="s">
        <v>1002</v>
      </c>
      <c r="G550" s="237"/>
      <c r="H550" s="240">
        <v>180.29900000000001</v>
      </c>
      <c r="I550" s="241"/>
      <c r="J550" s="237"/>
      <c r="K550" s="237"/>
      <c r="L550" s="242"/>
      <c r="M550" s="243"/>
      <c r="N550" s="244"/>
      <c r="O550" s="244"/>
      <c r="P550" s="244"/>
      <c r="Q550" s="244"/>
      <c r="R550" s="244"/>
      <c r="S550" s="244"/>
      <c r="T550" s="245"/>
      <c r="AT550" s="246" t="s">
        <v>176</v>
      </c>
      <c r="AU550" s="246" t="s">
        <v>87</v>
      </c>
      <c r="AV550" s="13" t="s">
        <v>87</v>
      </c>
      <c r="AW550" s="13" t="s">
        <v>4</v>
      </c>
      <c r="AX550" s="13" t="s">
        <v>85</v>
      </c>
      <c r="AY550" s="246" t="s">
        <v>165</v>
      </c>
    </row>
    <row r="551" s="1" customFormat="1" ht="16.5" customHeight="1">
      <c r="B551" s="37"/>
      <c r="C551" s="210" t="s">
        <v>1003</v>
      </c>
      <c r="D551" s="210" t="s">
        <v>167</v>
      </c>
      <c r="E551" s="211" t="s">
        <v>1004</v>
      </c>
      <c r="F551" s="212" t="s">
        <v>1005</v>
      </c>
      <c r="G551" s="213" t="s">
        <v>377</v>
      </c>
      <c r="H551" s="214">
        <v>1</v>
      </c>
      <c r="I551" s="215"/>
      <c r="J551" s="216">
        <f>ROUND(I551*H551,2)</f>
        <v>0</v>
      </c>
      <c r="K551" s="212" t="s">
        <v>171</v>
      </c>
      <c r="L551" s="42"/>
      <c r="M551" s="217" t="s">
        <v>19</v>
      </c>
      <c r="N551" s="218" t="s">
        <v>48</v>
      </c>
      <c r="O551" s="82"/>
      <c r="P551" s="219">
        <f>O551*H551</f>
        <v>0</v>
      </c>
      <c r="Q551" s="219">
        <v>0</v>
      </c>
      <c r="R551" s="219">
        <f>Q551*H551</f>
        <v>0</v>
      </c>
      <c r="S551" s="219">
        <v>0</v>
      </c>
      <c r="T551" s="220">
        <f>S551*H551</f>
        <v>0</v>
      </c>
      <c r="AR551" s="221" t="s">
        <v>258</v>
      </c>
      <c r="AT551" s="221" t="s">
        <v>167</v>
      </c>
      <c r="AU551" s="221" t="s">
        <v>87</v>
      </c>
      <c r="AY551" s="16" t="s">
        <v>165</v>
      </c>
      <c r="BE551" s="222">
        <f>IF(N551="základní",J551,0)</f>
        <v>0</v>
      </c>
      <c r="BF551" s="222">
        <f>IF(N551="snížená",J551,0)</f>
        <v>0</v>
      </c>
      <c r="BG551" s="222">
        <f>IF(N551="zákl. přenesená",J551,0)</f>
        <v>0</v>
      </c>
      <c r="BH551" s="222">
        <f>IF(N551="sníž. přenesená",J551,0)</f>
        <v>0</v>
      </c>
      <c r="BI551" s="222">
        <f>IF(N551="nulová",J551,0)</f>
        <v>0</v>
      </c>
      <c r="BJ551" s="16" t="s">
        <v>85</v>
      </c>
      <c r="BK551" s="222">
        <f>ROUND(I551*H551,2)</f>
        <v>0</v>
      </c>
      <c r="BL551" s="16" t="s">
        <v>258</v>
      </c>
      <c r="BM551" s="221" t="s">
        <v>1006</v>
      </c>
    </row>
    <row r="552" s="1" customFormat="1">
      <c r="B552" s="37"/>
      <c r="C552" s="38"/>
      <c r="D552" s="223" t="s">
        <v>174</v>
      </c>
      <c r="E552" s="38"/>
      <c r="F552" s="224" t="s">
        <v>1007</v>
      </c>
      <c r="G552" s="38"/>
      <c r="H552" s="38"/>
      <c r="I552" s="134"/>
      <c r="J552" s="38"/>
      <c r="K552" s="38"/>
      <c r="L552" s="42"/>
      <c r="M552" s="225"/>
      <c r="N552" s="82"/>
      <c r="O552" s="82"/>
      <c r="P552" s="82"/>
      <c r="Q552" s="82"/>
      <c r="R552" s="82"/>
      <c r="S552" s="82"/>
      <c r="T552" s="83"/>
      <c r="AT552" s="16" t="s">
        <v>174</v>
      </c>
      <c r="AU552" s="16" t="s">
        <v>87</v>
      </c>
    </row>
    <row r="553" s="1" customFormat="1" ht="16.5" customHeight="1">
      <c r="B553" s="37"/>
      <c r="C553" s="247" t="s">
        <v>1008</v>
      </c>
      <c r="D553" s="247" t="s">
        <v>218</v>
      </c>
      <c r="E553" s="248" t="s">
        <v>1009</v>
      </c>
      <c r="F553" s="249" t="s">
        <v>1010</v>
      </c>
      <c r="G553" s="250" t="s">
        <v>377</v>
      </c>
      <c r="H553" s="251">
        <v>1</v>
      </c>
      <c r="I553" s="252"/>
      <c r="J553" s="253">
        <f>ROUND(I553*H553,2)</f>
        <v>0</v>
      </c>
      <c r="K553" s="249" t="s">
        <v>417</v>
      </c>
      <c r="L553" s="254"/>
      <c r="M553" s="255" t="s">
        <v>19</v>
      </c>
      <c r="N553" s="256" t="s">
        <v>48</v>
      </c>
      <c r="O553" s="82"/>
      <c r="P553" s="219">
        <f>O553*H553</f>
        <v>0</v>
      </c>
      <c r="Q553" s="219">
        <v>0.075999999999999998</v>
      </c>
      <c r="R553" s="219">
        <f>Q553*H553</f>
        <v>0.075999999999999998</v>
      </c>
      <c r="S553" s="219">
        <v>0</v>
      </c>
      <c r="T553" s="220">
        <f>S553*H553</f>
        <v>0</v>
      </c>
      <c r="AR553" s="221" t="s">
        <v>390</v>
      </c>
      <c r="AT553" s="221" t="s">
        <v>218</v>
      </c>
      <c r="AU553" s="221" t="s">
        <v>87</v>
      </c>
      <c r="AY553" s="16" t="s">
        <v>165</v>
      </c>
      <c r="BE553" s="222">
        <f>IF(N553="základní",J553,0)</f>
        <v>0</v>
      </c>
      <c r="BF553" s="222">
        <f>IF(N553="snížená",J553,0)</f>
        <v>0</v>
      </c>
      <c r="BG553" s="222">
        <f>IF(N553="zákl. přenesená",J553,0)</f>
        <v>0</v>
      </c>
      <c r="BH553" s="222">
        <f>IF(N553="sníž. přenesená",J553,0)</f>
        <v>0</v>
      </c>
      <c r="BI553" s="222">
        <f>IF(N553="nulová",J553,0)</f>
        <v>0</v>
      </c>
      <c r="BJ553" s="16" t="s">
        <v>85</v>
      </c>
      <c r="BK553" s="222">
        <f>ROUND(I553*H553,2)</f>
        <v>0</v>
      </c>
      <c r="BL553" s="16" t="s">
        <v>258</v>
      </c>
      <c r="BM553" s="221" t="s">
        <v>1011</v>
      </c>
    </row>
    <row r="554" s="1" customFormat="1" ht="16.5" customHeight="1">
      <c r="B554" s="37"/>
      <c r="C554" s="210" t="s">
        <v>1012</v>
      </c>
      <c r="D554" s="210" t="s">
        <v>167</v>
      </c>
      <c r="E554" s="211" t="s">
        <v>1013</v>
      </c>
      <c r="F554" s="212" t="s">
        <v>1014</v>
      </c>
      <c r="G554" s="213" t="s">
        <v>1015</v>
      </c>
      <c r="H554" s="214">
        <v>640</v>
      </c>
      <c r="I554" s="215"/>
      <c r="J554" s="216">
        <f>ROUND(I554*H554,2)</f>
        <v>0</v>
      </c>
      <c r="K554" s="212" t="s">
        <v>171</v>
      </c>
      <c r="L554" s="42"/>
      <c r="M554" s="217" t="s">
        <v>19</v>
      </c>
      <c r="N554" s="218" t="s">
        <v>48</v>
      </c>
      <c r="O554" s="82"/>
      <c r="P554" s="219">
        <f>O554*H554</f>
        <v>0</v>
      </c>
      <c r="Q554" s="219">
        <v>4.6999999999999997E-05</v>
      </c>
      <c r="R554" s="219">
        <f>Q554*H554</f>
        <v>0.030079999999999999</v>
      </c>
      <c r="S554" s="219">
        <v>0</v>
      </c>
      <c r="T554" s="220">
        <f>S554*H554</f>
        <v>0</v>
      </c>
      <c r="AR554" s="221" t="s">
        <v>258</v>
      </c>
      <c r="AT554" s="221" t="s">
        <v>167</v>
      </c>
      <c r="AU554" s="221" t="s">
        <v>87</v>
      </c>
      <c r="AY554" s="16" t="s">
        <v>165</v>
      </c>
      <c r="BE554" s="222">
        <f>IF(N554="základní",J554,0)</f>
        <v>0</v>
      </c>
      <c r="BF554" s="222">
        <f>IF(N554="snížená",J554,0)</f>
        <v>0</v>
      </c>
      <c r="BG554" s="222">
        <f>IF(N554="zákl. přenesená",J554,0)</f>
        <v>0</v>
      </c>
      <c r="BH554" s="222">
        <f>IF(N554="sníž. přenesená",J554,0)</f>
        <v>0</v>
      </c>
      <c r="BI554" s="222">
        <f>IF(N554="nulová",J554,0)</f>
        <v>0</v>
      </c>
      <c r="BJ554" s="16" t="s">
        <v>85</v>
      </c>
      <c r="BK554" s="222">
        <f>ROUND(I554*H554,2)</f>
        <v>0</v>
      </c>
      <c r="BL554" s="16" t="s">
        <v>258</v>
      </c>
      <c r="BM554" s="221" t="s">
        <v>1016</v>
      </c>
    </row>
    <row r="555" s="1" customFormat="1">
      <c r="B555" s="37"/>
      <c r="C555" s="38"/>
      <c r="D555" s="223" t="s">
        <v>174</v>
      </c>
      <c r="E555" s="38"/>
      <c r="F555" s="224" t="s">
        <v>1017</v>
      </c>
      <c r="G555" s="38"/>
      <c r="H555" s="38"/>
      <c r="I555" s="134"/>
      <c r="J555" s="38"/>
      <c r="K555" s="38"/>
      <c r="L555" s="42"/>
      <c r="M555" s="225"/>
      <c r="N555" s="82"/>
      <c r="O555" s="82"/>
      <c r="P555" s="82"/>
      <c r="Q555" s="82"/>
      <c r="R555" s="82"/>
      <c r="S555" s="82"/>
      <c r="T555" s="83"/>
      <c r="AT555" s="16" t="s">
        <v>174</v>
      </c>
      <c r="AU555" s="16" t="s">
        <v>87</v>
      </c>
    </row>
    <row r="556" s="12" customFormat="1">
      <c r="B556" s="226"/>
      <c r="C556" s="227"/>
      <c r="D556" s="223" t="s">
        <v>176</v>
      </c>
      <c r="E556" s="228" t="s">
        <v>19</v>
      </c>
      <c r="F556" s="229" t="s">
        <v>1018</v>
      </c>
      <c r="G556" s="227"/>
      <c r="H556" s="228" t="s">
        <v>19</v>
      </c>
      <c r="I556" s="230"/>
      <c r="J556" s="227"/>
      <c r="K556" s="227"/>
      <c r="L556" s="231"/>
      <c r="M556" s="232"/>
      <c r="N556" s="233"/>
      <c r="O556" s="233"/>
      <c r="P556" s="233"/>
      <c r="Q556" s="233"/>
      <c r="R556" s="233"/>
      <c r="S556" s="233"/>
      <c r="T556" s="234"/>
      <c r="AT556" s="235" t="s">
        <v>176</v>
      </c>
      <c r="AU556" s="235" t="s">
        <v>87</v>
      </c>
      <c r="AV556" s="12" t="s">
        <v>85</v>
      </c>
      <c r="AW556" s="12" t="s">
        <v>36</v>
      </c>
      <c r="AX556" s="12" t="s">
        <v>77</v>
      </c>
      <c r="AY556" s="235" t="s">
        <v>165</v>
      </c>
    </row>
    <row r="557" s="13" customFormat="1">
      <c r="B557" s="236"/>
      <c r="C557" s="237"/>
      <c r="D557" s="223" t="s">
        <v>176</v>
      </c>
      <c r="E557" s="238" t="s">
        <v>19</v>
      </c>
      <c r="F557" s="239" t="s">
        <v>1019</v>
      </c>
      <c r="G557" s="237"/>
      <c r="H557" s="240">
        <v>640</v>
      </c>
      <c r="I557" s="241"/>
      <c r="J557" s="237"/>
      <c r="K557" s="237"/>
      <c r="L557" s="242"/>
      <c r="M557" s="243"/>
      <c r="N557" s="244"/>
      <c r="O557" s="244"/>
      <c r="P557" s="244"/>
      <c r="Q557" s="244"/>
      <c r="R557" s="244"/>
      <c r="S557" s="244"/>
      <c r="T557" s="245"/>
      <c r="AT557" s="246" t="s">
        <v>176</v>
      </c>
      <c r="AU557" s="246" t="s">
        <v>87</v>
      </c>
      <c r="AV557" s="13" t="s">
        <v>87</v>
      </c>
      <c r="AW557" s="13" t="s">
        <v>36</v>
      </c>
      <c r="AX557" s="13" t="s">
        <v>77</v>
      </c>
      <c r="AY557" s="246" t="s">
        <v>165</v>
      </c>
    </row>
    <row r="558" s="1" customFormat="1" ht="16.5" customHeight="1">
      <c r="B558" s="37"/>
      <c r="C558" s="247" t="s">
        <v>1020</v>
      </c>
      <c r="D558" s="247" t="s">
        <v>218</v>
      </c>
      <c r="E558" s="248" t="s">
        <v>1021</v>
      </c>
      <c r="F558" s="249" t="s">
        <v>1022</v>
      </c>
      <c r="G558" s="250" t="s">
        <v>202</v>
      </c>
      <c r="H558" s="251">
        <v>0.69099999999999995</v>
      </c>
      <c r="I558" s="252"/>
      <c r="J558" s="253">
        <f>ROUND(I558*H558,2)</f>
        <v>0</v>
      </c>
      <c r="K558" s="249" t="s">
        <v>171</v>
      </c>
      <c r="L558" s="254"/>
      <c r="M558" s="255" t="s">
        <v>19</v>
      </c>
      <c r="N558" s="256" t="s">
        <v>48</v>
      </c>
      <c r="O558" s="82"/>
      <c r="P558" s="219">
        <f>O558*H558</f>
        <v>0</v>
      </c>
      <c r="Q558" s="219">
        <v>1</v>
      </c>
      <c r="R558" s="219">
        <f>Q558*H558</f>
        <v>0.69099999999999995</v>
      </c>
      <c r="S558" s="219">
        <v>0</v>
      </c>
      <c r="T558" s="220">
        <f>S558*H558</f>
        <v>0</v>
      </c>
      <c r="AR558" s="221" t="s">
        <v>390</v>
      </c>
      <c r="AT558" s="221" t="s">
        <v>218</v>
      </c>
      <c r="AU558" s="221" t="s">
        <v>87</v>
      </c>
      <c r="AY558" s="16" t="s">
        <v>165</v>
      </c>
      <c r="BE558" s="222">
        <f>IF(N558="základní",J558,0)</f>
        <v>0</v>
      </c>
      <c r="BF558" s="222">
        <f>IF(N558="snížená",J558,0)</f>
        <v>0</v>
      </c>
      <c r="BG558" s="222">
        <f>IF(N558="zákl. přenesená",J558,0)</f>
        <v>0</v>
      </c>
      <c r="BH558" s="222">
        <f>IF(N558="sníž. přenesená",J558,0)</f>
        <v>0</v>
      </c>
      <c r="BI558" s="222">
        <f>IF(N558="nulová",J558,0)</f>
        <v>0</v>
      </c>
      <c r="BJ558" s="16" t="s">
        <v>85</v>
      </c>
      <c r="BK558" s="222">
        <f>ROUND(I558*H558,2)</f>
        <v>0</v>
      </c>
      <c r="BL558" s="16" t="s">
        <v>258</v>
      </c>
      <c r="BM558" s="221" t="s">
        <v>1023</v>
      </c>
    </row>
    <row r="559" s="1" customFormat="1">
      <c r="B559" s="37"/>
      <c r="C559" s="38"/>
      <c r="D559" s="223" t="s">
        <v>673</v>
      </c>
      <c r="E559" s="38"/>
      <c r="F559" s="224" t="s">
        <v>1024</v>
      </c>
      <c r="G559" s="38"/>
      <c r="H559" s="38"/>
      <c r="I559" s="134"/>
      <c r="J559" s="38"/>
      <c r="K559" s="38"/>
      <c r="L559" s="42"/>
      <c r="M559" s="225"/>
      <c r="N559" s="82"/>
      <c r="O559" s="82"/>
      <c r="P559" s="82"/>
      <c r="Q559" s="82"/>
      <c r="R559" s="82"/>
      <c r="S559" s="82"/>
      <c r="T559" s="83"/>
      <c r="AT559" s="16" t="s">
        <v>673</v>
      </c>
      <c r="AU559" s="16" t="s">
        <v>87</v>
      </c>
    </row>
    <row r="560" s="12" customFormat="1">
      <c r="B560" s="226"/>
      <c r="C560" s="227"/>
      <c r="D560" s="223" t="s">
        <v>176</v>
      </c>
      <c r="E560" s="228" t="s">
        <v>19</v>
      </c>
      <c r="F560" s="229" t="s">
        <v>1025</v>
      </c>
      <c r="G560" s="227"/>
      <c r="H560" s="228" t="s">
        <v>19</v>
      </c>
      <c r="I560" s="230"/>
      <c r="J560" s="227"/>
      <c r="K560" s="227"/>
      <c r="L560" s="231"/>
      <c r="M560" s="232"/>
      <c r="N560" s="233"/>
      <c r="O560" s="233"/>
      <c r="P560" s="233"/>
      <c r="Q560" s="233"/>
      <c r="R560" s="233"/>
      <c r="S560" s="233"/>
      <c r="T560" s="234"/>
      <c r="AT560" s="235" t="s">
        <v>176</v>
      </c>
      <c r="AU560" s="235" t="s">
        <v>87</v>
      </c>
      <c r="AV560" s="12" t="s">
        <v>85</v>
      </c>
      <c r="AW560" s="12" t="s">
        <v>36</v>
      </c>
      <c r="AX560" s="12" t="s">
        <v>77</v>
      </c>
      <c r="AY560" s="235" t="s">
        <v>165</v>
      </c>
    </row>
    <row r="561" s="13" customFormat="1">
      <c r="B561" s="236"/>
      <c r="C561" s="237"/>
      <c r="D561" s="223" t="s">
        <v>176</v>
      </c>
      <c r="E561" s="238" t="s">
        <v>19</v>
      </c>
      <c r="F561" s="239" t="s">
        <v>1026</v>
      </c>
      <c r="G561" s="237"/>
      <c r="H561" s="240">
        <v>0.64000000000000001</v>
      </c>
      <c r="I561" s="241"/>
      <c r="J561" s="237"/>
      <c r="K561" s="237"/>
      <c r="L561" s="242"/>
      <c r="M561" s="243"/>
      <c r="N561" s="244"/>
      <c r="O561" s="244"/>
      <c r="P561" s="244"/>
      <c r="Q561" s="244"/>
      <c r="R561" s="244"/>
      <c r="S561" s="244"/>
      <c r="T561" s="245"/>
      <c r="AT561" s="246" t="s">
        <v>176</v>
      </c>
      <c r="AU561" s="246" t="s">
        <v>87</v>
      </c>
      <c r="AV561" s="13" t="s">
        <v>87</v>
      </c>
      <c r="AW561" s="13" t="s">
        <v>36</v>
      </c>
      <c r="AX561" s="13" t="s">
        <v>77</v>
      </c>
      <c r="AY561" s="246" t="s">
        <v>165</v>
      </c>
    </row>
    <row r="562" s="13" customFormat="1">
      <c r="B562" s="236"/>
      <c r="C562" s="237"/>
      <c r="D562" s="223" t="s">
        <v>176</v>
      </c>
      <c r="E562" s="237"/>
      <c r="F562" s="239" t="s">
        <v>1027</v>
      </c>
      <c r="G562" s="237"/>
      <c r="H562" s="240">
        <v>0.69099999999999995</v>
      </c>
      <c r="I562" s="241"/>
      <c r="J562" s="237"/>
      <c r="K562" s="237"/>
      <c r="L562" s="242"/>
      <c r="M562" s="243"/>
      <c r="N562" s="244"/>
      <c r="O562" s="244"/>
      <c r="P562" s="244"/>
      <c r="Q562" s="244"/>
      <c r="R562" s="244"/>
      <c r="S562" s="244"/>
      <c r="T562" s="245"/>
      <c r="AT562" s="246" t="s">
        <v>176</v>
      </c>
      <c r="AU562" s="246" t="s">
        <v>87</v>
      </c>
      <c r="AV562" s="13" t="s">
        <v>87</v>
      </c>
      <c r="AW562" s="13" t="s">
        <v>4</v>
      </c>
      <c r="AX562" s="13" t="s">
        <v>85</v>
      </c>
      <c r="AY562" s="246" t="s">
        <v>165</v>
      </c>
    </row>
    <row r="563" s="1" customFormat="1" ht="24" customHeight="1">
      <c r="B563" s="37"/>
      <c r="C563" s="210" t="s">
        <v>1028</v>
      </c>
      <c r="D563" s="210" t="s">
        <v>167</v>
      </c>
      <c r="E563" s="211" t="s">
        <v>1029</v>
      </c>
      <c r="F563" s="212" t="s">
        <v>1030</v>
      </c>
      <c r="G563" s="213" t="s">
        <v>202</v>
      </c>
      <c r="H563" s="214">
        <v>2.6560000000000001</v>
      </c>
      <c r="I563" s="215"/>
      <c r="J563" s="216">
        <f>ROUND(I563*H563,2)</f>
        <v>0</v>
      </c>
      <c r="K563" s="212" t="s">
        <v>171</v>
      </c>
      <c r="L563" s="42"/>
      <c r="M563" s="217" t="s">
        <v>19</v>
      </c>
      <c r="N563" s="218" t="s">
        <v>48</v>
      </c>
      <c r="O563" s="82"/>
      <c r="P563" s="219">
        <f>O563*H563</f>
        <v>0</v>
      </c>
      <c r="Q563" s="219">
        <v>0</v>
      </c>
      <c r="R563" s="219">
        <f>Q563*H563</f>
        <v>0</v>
      </c>
      <c r="S563" s="219">
        <v>0</v>
      </c>
      <c r="T563" s="220">
        <f>S563*H563</f>
        <v>0</v>
      </c>
      <c r="AR563" s="221" t="s">
        <v>258</v>
      </c>
      <c r="AT563" s="221" t="s">
        <v>167</v>
      </c>
      <c r="AU563" s="221" t="s">
        <v>87</v>
      </c>
      <c r="AY563" s="16" t="s">
        <v>165</v>
      </c>
      <c r="BE563" s="222">
        <f>IF(N563="základní",J563,0)</f>
        <v>0</v>
      </c>
      <c r="BF563" s="222">
        <f>IF(N563="snížená",J563,0)</f>
        <v>0</v>
      </c>
      <c r="BG563" s="222">
        <f>IF(N563="zákl. přenesená",J563,0)</f>
        <v>0</v>
      </c>
      <c r="BH563" s="222">
        <f>IF(N563="sníž. přenesená",J563,0)</f>
        <v>0</v>
      </c>
      <c r="BI563" s="222">
        <f>IF(N563="nulová",J563,0)</f>
        <v>0</v>
      </c>
      <c r="BJ563" s="16" t="s">
        <v>85</v>
      </c>
      <c r="BK563" s="222">
        <f>ROUND(I563*H563,2)</f>
        <v>0</v>
      </c>
      <c r="BL563" s="16" t="s">
        <v>258</v>
      </c>
      <c r="BM563" s="221" t="s">
        <v>1031</v>
      </c>
    </row>
    <row r="564" s="1" customFormat="1">
      <c r="B564" s="37"/>
      <c r="C564" s="38"/>
      <c r="D564" s="223" t="s">
        <v>174</v>
      </c>
      <c r="E564" s="38"/>
      <c r="F564" s="224" t="s">
        <v>1032</v>
      </c>
      <c r="G564" s="38"/>
      <c r="H564" s="38"/>
      <c r="I564" s="134"/>
      <c r="J564" s="38"/>
      <c r="K564" s="38"/>
      <c r="L564" s="42"/>
      <c r="M564" s="225"/>
      <c r="N564" s="82"/>
      <c r="O564" s="82"/>
      <c r="P564" s="82"/>
      <c r="Q564" s="82"/>
      <c r="R564" s="82"/>
      <c r="S564" s="82"/>
      <c r="T564" s="83"/>
      <c r="AT564" s="16" t="s">
        <v>174</v>
      </c>
      <c r="AU564" s="16" t="s">
        <v>87</v>
      </c>
    </row>
    <row r="565" s="11" customFormat="1" ht="22.8" customHeight="1">
      <c r="B565" s="194"/>
      <c r="C565" s="195"/>
      <c r="D565" s="196" t="s">
        <v>76</v>
      </c>
      <c r="E565" s="208" t="s">
        <v>1033</v>
      </c>
      <c r="F565" s="208" t="s">
        <v>1034</v>
      </c>
      <c r="G565" s="195"/>
      <c r="H565" s="195"/>
      <c r="I565" s="198"/>
      <c r="J565" s="209">
        <f>BK565</f>
        <v>0</v>
      </c>
      <c r="K565" s="195"/>
      <c r="L565" s="200"/>
      <c r="M565" s="201"/>
      <c r="N565" s="202"/>
      <c r="O565" s="202"/>
      <c r="P565" s="203">
        <f>SUM(P566:P617)</f>
        <v>0</v>
      </c>
      <c r="Q565" s="202"/>
      <c r="R565" s="203">
        <f>SUM(R566:R617)</f>
        <v>13.817436179999998</v>
      </c>
      <c r="S565" s="202"/>
      <c r="T565" s="204">
        <f>SUM(T566:T617)</f>
        <v>0</v>
      </c>
      <c r="AR565" s="205" t="s">
        <v>87</v>
      </c>
      <c r="AT565" s="206" t="s">
        <v>76</v>
      </c>
      <c r="AU565" s="206" t="s">
        <v>85</v>
      </c>
      <c r="AY565" s="205" t="s">
        <v>165</v>
      </c>
      <c r="BK565" s="207">
        <f>SUM(BK566:BK617)</f>
        <v>0</v>
      </c>
    </row>
    <row r="566" s="1" customFormat="1" ht="16.5" customHeight="1">
      <c r="B566" s="37"/>
      <c r="C566" s="210" t="s">
        <v>1035</v>
      </c>
      <c r="D566" s="210" t="s">
        <v>167</v>
      </c>
      <c r="E566" s="211" t="s">
        <v>1036</v>
      </c>
      <c r="F566" s="212" t="s">
        <v>1037</v>
      </c>
      <c r="G566" s="213" t="s">
        <v>324</v>
      </c>
      <c r="H566" s="214">
        <v>379.70999999999998</v>
      </c>
      <c r="I566" s="215"/>
      <c r="J566" s="216">
        <f>ROUND(I566*H566,2)</f>
        <v>0</v>
      </c>
      <c r="K566" s="212" t="s">
        <v>171</v>
      </c>
      <c r="L566" s="42"/>
      <c r="M566" s="217" t="s">
        <v>19</v>
      </c>
      <c r="N566" s="218" t="s">
        <v>48</v>
      </c>
      <c r="O566" s="82"/>
      <c r="P566" s="219">
        <f>O566*H566</f>
        <v>0</v>
      </c>
      <c r="Q566" s="219">
        <v>0.000428</v>
      </c>
      <c r="R566" s="219">
        <f>Q566*H566</f>
        <v>0.16251588</v>
      </c>
      <c r="S566" s="219">
        <v>0</v>
      </c>
      <c r="T566" s="220">
        <f>S566*H566</f>
        <v>0</v>
      </c>
      <c r="AR566" s="221" t="s">
        <v>258</v>
      </c>
      <c r="AT566" s="221" t="s">
        <v>167</v>
      </c>
      <c r="AU566" s="221" t="s">
        <v>87</v>
      </c>
      <c r="AY566" s="16" t="s">
        <v>165</v>
      </c>
      <c r="BE566" s="222">
        <f>IF(N566="základní",J566,0)</f>
        <v>0</v>
      </c>
      <c r="BF566" s="222">
        <f>IF(N566="snížená",J566,0)</f>
        <v>0</v>
      </c>
      <c r="BG566" s="222">
        <f>IF(N566="zákl. přenesená",J566,0)</f>
        <v>0</v>
      </c>
      <c r="BH566" s="222">
        <f>IF(N566="sníž. přenesená",J566,0)</f>
        <v>0</v>
      </c>
      <c r="BI566" s="222">
        <f>IF(N566="nulová",J566,0)</f>
        <v>0</v>
      </c>
      <c r="BJ566" s="16" t="s">
        <v>85</v>
      </c>
      <c r="BK566" s="222">
        <f>ROUND(I566*H566,2)</f>
        <v>0</v>
      </c>
      <c r="BL566" s="16" t="s">
        <v>258</v>
      </c>
      <c r="BM566" s="221" t="s">
        <v>1038</v>
      </c>
    </row>
    <row r="567" s="12" customFormat="1">
      <c r="B567" s="226"/>
      <c r="C567" s="227"/>
      <c r="D567" s="223" t="s">
        <v>176</v>
      </c>
      <c r="E567" s="228" t="s">
        <v>19</v>
      </c>
      <c r="F567" s="229" t="s">
        <v>286</v>
      </c>
      <c r="G567" s="227"/>
      <c r="H567" s="228" t="s">
        <v>19</v>
      </c>
      <c r="I567" s="230"/>
      <c r="J567" s="227"/>
      <c r="K567" s="227"/>
      <c r="L567" s="231"/>
      <c r="M567" s="232"/>
      <c r="N567" s="233"/>
      <c r="O567" s="233"/>
      <c r="P567" s="233"/>
      <c r="Q567" s="233"/>
      <c r="R567" s="233"/>
      <c r="S567" s="233"/>
      <c r="T567" s="234"/>
      <c r="AT567" s="235" t="s">
        <v>176</v>
      </c>
      <c r="AU567" s="235" t="s">
        <v>87</v>
      </c>
      <c r="AV567" s="12" t="s">
        <v>85</v>
      </c>
      <c r="AW567" s="12" t="s">
        <v>36</v>
      </c>
      <c r="AX567" s="12" t="s">
        <v>77</v>
      </c>
      <c r="AY567" s="235" t="s">
        <v>165</v>
      </c>
    </row>
    <row r="568" s="13" customFormat="1">
      <c r="B568" s="236"/>
      <c r="C568" s="237"/>
      <c r="D568" s="223" t="s">
        <v>176</v>
      </c>
      <c r="E568" s="238" t="s">
        <v>19</v>
      </c>
      <c r="F568" s="239" t="s">
        <v>1039</v>
      </c>
      <c r="G568" s="237"/>
      <c r="H568" s="240">
        <v>13.85</v>
      </c>
      <c r="I568" s="241"/>
      <c r="J568" s="237"/>
      <c r="K568" s="237"/>
      <c r="L568" s="242"/>
      <c r="M568" s="243"/>
      <c r="N568" s="244"/>
      <c r="O568" s="244"/>
      <c r="P568" s="244"/>
      <c r="Q568" s="244"/>
      <c r="R568" s="244"/>
      <c r="S568" s="244"/>
      <c r="T568" s="245"/>
      <c r="AT568" s="246" t="s">
        <v>176</v>
      </c>
      <c r="AU568" s="246" t="s">
        <v>87</v>
      </c>
      <c r="AV568" s="13" t="s">
        <v>87</v>
      </c>
      <c r="AW568" s="13" t="s">
        <v>36</v>
      </c>
      <c r="AX568" s="13" t="s">
        <v>77</v>
      </c>
      <c r="AY568" s="246" t="s">
        <v>165</v>
      </c>
    </row>
    <row r="569" s="12" customFormat="1">
      <c r="B569" s="226"/>
      <c r="C569" s="227"/>
      <c r="D569" s="223" t="s">
        <v>176</v>
      </c>
      <c r="E569" s="228" t="s">
        <v>19</v>
      </c>
      <c r="F569" s="229" t="s">
        <v>288</v>
      </c>
      <c r="G569" s="227"/>
      <c r="H569" s="228" t="s">
        <v>19</v>
      </c>
      <c r="I569" s="230"/>
      <c r="J569" s="227"/>
      <c r="K569" s="227"/>
      <c r="L569" s="231"/>
      <c r="M569" s="232"/>
      <c r="N569" s="233"/>
      <c r="O569" s="233"/>
      <c r="P569" s="233"/>
      <c r="Q569" s="233"/>
      <c r="R569" s="233"/>
      <c r="S569" s="233"/>
      <c r="T569" s="234"/>
      <c r="AT569" s="235" t="s">
        <v>176</v>
      </c>
      <c r="AU569" s="235" t="s">
        <v>87</v>
      </c>
      <c r="AV569" s="12" t="s">
        <v>85</v>
      </c>
      <c r="AW569" s="12" t="s">
        <v>36</v>
      </c>
      <c r="AX569" s="12" t="s">
        <v>77</v>
      </c>
      <c r="AY569" s="235" t="s">
        <v>165</v>
      </c>
    </row>
    <row r="570" s="13" customFormat="1">
      <c r="B570" s="236"/>
      <c r="C570" s="237"/>
      <c r="D570" s="223" t="s">
        <v>176</v>
      </c>
      <c r="E570" s="238" t="s">
        <v>19</v>
      </c>
      <c r="F570" s="239" t="s">
        <v>1040</v>
      </c>
      <c r="G570" s="237"/>
      <c r="H570" s="240">
        <v>19.469999999999999</v>
      </c>
      <c r="I570" s="241"/>
      <c r="J570" s="237"/>
      <c r="K570" s="237"/>
      <c r="L570" s="242"/>
      <c r="M570" s="243"/>
      <c r="N570" s="244"/>
      <c r="O570" s="244"/>
      <c r="P570" s="244"/>
      <c r="Q570" s="244"/>
      <c r="R570" s="244"/>
      <c r="S570" s="244"/>
      <c r="T570" s="245"/>
      <c r="AT570" s="246" t="s">
        <v>176</v>
      </c>
      <c r="AU570" s="246" t="s">
        <v>87</v>
      </c>
      <c r="AV570" s="13" t="s">
        <v>87</v>
      </c>
      <c r="AW570" s="13" t="s">
        <v>36</v>
      </c>
      <c r="AX570" s="13" t="s">
        <v>77</v>
      </c>
      <c r="AY570" s="246" t="s">
        <v>165</v>
      </c>
    </row>
    <row r="571" s="12" customFormat="1">
      <c r="B571" s="226"/>
      <c r="C571" s="227"/>
      <c r="D571" s="223" t="s">
        <v>176</v>
      </c>
      <c r="E571" s="228" t="s">
        <v>19</v>
      </c>
      <c r="F571" s="229" t="s">
        <v>290</v>
      </c>
      <c r="G571" s="227"/>
      <c r="H571" s="228" t="s">
        <v>19</v>
      </c>
      <c r="I571" s="230"/>
      <c r="J571" s="227"/>
      <c r="K571" s="227"/>
      <c r="L571" s="231"/>
      <c r="M571" s="232"/>
      <c r="N571" s="233"/>
      <c r="O571" s="233"/>
      <c r="P571" s="233"/>
      <c r="Q571" s="233"/>
      <c r="R571" s="233"/>
      <c r="S571" s="233"/>
      <c r="T571" s="234"/>
      <c r="AT571" s="235" t="s">
        <v>176</v>
      </c>
      <c r="AU571" s="235" t="s">
        <v>87</v>
      </c>
      <c r="AV571" s="12" t="s">
        <v>85</v>
      </c>
      <c r="AW571" s="12" t="s">
        <v>36</v>
      </c>
      <c r="AX571" s="12" t="s">
        <v>77</v>
      </c>
      <c r="AY571" s="235" t="s">
        <v>165</v>
      </c>
    </row>
    <row r="572" s="13" customFormat="1">
      <c r="B572" s="236"/>
      <c r="C572" s="237"/>
      <c r="D572" s="223" t="s">
        <v>176</v>
      </c>
      <c r="E572" s="238" t="s">
        <v>19</v>
      </c>
      <c r="F572" s="239" t="s">
        <v>1041</v>
      </c>
      <c r="G572" s="237"/>
      <c r="H572" s="240">
        <v>19.02</v>
      </c>
      <c r="I572" s="241"/>
      <c r="J572" s="237"/>
      <c r="K572" s="237"/>
      <c r="L572" s="242"/>
      <c r="M572" s="243"/>
      <c r="N572" s="244"/>
      <c r="O572" s="244"/>
      <c r="P572" s="244"/>
      <c r="Q572" s="244"/>
      <c r="R572" s="244"/>
      <c r="S572" s="244"/>
      <c r="T572" s="245"/>
      <c r="AT572" s="246" t="s">
        <v>176</v>
      </c>
      <c r="AU572" s="246" t="s">
        <v>87</v>
      </c>
      <c r="AV572" s="13" t="s">
        <v>87</v>
      </c>
      <c r="AW572" s="13" t="s">
        <v>36</v>
      </c>
      <c r="AX572" s="13" t="s">
        <v>77</v>
      </c>
      <c r="AY572" s="246" t="s">
        <v>165</v>
      </c>
    </row>
    <row r="573" s="12" customFormat="1">
      <c r="B573" s="226"/>
      <c r="C573" s="227"/>
      <c r="D573" s="223" t="s">
        <v>176</v>
      </c>
      <c r="E573" s="228" t="s">
        <v>19</v>
      </c>
      <c r="F573" s="229" t="s">
        <v>292</v>
      </c>
      <c r="G573" s="227"/>
      <c r="H573" s="228" t="s">
        <v>19</v>
      </c>
      <c r="I573" s="230"/>
      <c r="J573" s="227"/>
      <c r="K573" s="227"/>
      <c r="L573" s="231"/>
      <c r="M573" s="232"/>
      <c r="N573" s="233"/>
      <c r="O573" s="233"/>
      <c r="P573" s="233"/>
      <c r="Q573" s="233"/>
      <c r="R573" s="233"/>
      <c r="S573" s="233"/>
      <c r="T573" s="234"/>
      <c r="AT573" s="235" t="s">
        <v>176</v>
      </c>
      <c r="AU573" s="235" t="s">
        <v>87</v>
      </c>
      <c r="AV573" s="12" t="s">
        <v>85</v>
      </c>
      <c r="AW573" s="12" t="s">
        <v>36</v>
      </c>
      <c r="AX573" s="12" t="s">
        <v>77</v>
      </c>
      <c r="AY573" s="235" t="s">
        <v>165</v>
      </c>
    </row>
    <row r="574" s="13" customFormat="1">
      <c r="B574" s="236"/>
      <c r="C574" s="237"/>
      <c r="D574" s="223" t="s">
        <v>176</v>
      </c>
      <c r="E574" s="238" t="s">
        <v>19</v>
      </c>
      <c r="F574" s="239" t="s">
        <v>1042</v>
      </c>
      <c r="G574" s="237"/>
      <c r="H574" s="240">
        <v>15.720000000000001</v>
      </c>
      <c r="I574" s="241"/>
      <c r="J574" s="237"/>
      <c r="K574" s="237"/>
      <c r="L574" s="242"/>
      <c r="M574" s="243"/>
      <c r="N574" s="244"/>
      <c r="O574" s="244"/>
      <c r="P574" s="244"/>
      <c r="Q574" s="244"/>
      <c r="R574" s="244"/>
      <c r="S574" s="244"/>
      <c r="T574" s="245"/>
      <c r="AT574" s="246" t="s">
        <v>176</v>
      </c>
      <c r="AU574" s="246" t="s">
        <v>87</v>
      </c>
      <c r="AV574" s="13" t="s">
        <v>87</v>
      </c>
      <c r="AW574" s="13" t="s">
        <v>36</v>
      </c>
      <c r="AX574" s="13" t="s">
        <v>77</v>
      </c>
      <c r="AY574" s="246" t="s">
        <v>165</v>
      </c>
    </row>
    <row r="575" s="12" customFormat="1">
      <c r="B575" s="226"/>
      <c r="C575" s="227"/>
      <c r="D575" s="223" t="s">
        <v>176</v>
      </c>
      <c r="E575" s="228" t="s">
        <v>19</v>
      </c>
      <c r="F575" s="229" t="s">
        <v>294</v>
      </c>
      <c r="G575" s="227"/>
      <c r="H575" s="228" t="s">
        <v>19</v>
      </c>
      <c r="I575" s="230"/>
      <c r="J575" s="227"/>
      <c r="K575" s="227"/>
      <c r="L575" s="231"/>
      <c r="M575" s="232"/>
      <c r="N575" s="233"/>
      <c r="O575" s="233"/>
      <c r="P575" s="233"/>
      <c r="Q575" s="233"/>
      <c r="R575" s="233"/>
      <c r="S575" s="233"/>
      <c r="T575" s="234"/>
      <c r="AT575" s="235" t="s">
        <v>176</v>
      </c>
      <c r="AU575" s="235" t="s">
        <v>87</v>
      </c>
      <c r="AV575" s="12" t="s">
        <v>85</v>
      </c>
      <c r="AW575" s="12" t="s">
        <v>36</v>
      </c>
      <c r="AX575" s="12" t="s">
        <v>77</v>
      </c>
      <c r="AY575" s="235" t="s">
        <v>165</v>
      </c>
    </row>
    <row r="576" s="13" customFormat="1">
      <c r="B576" s="236"/>
      <c r="C576" s="237"/>
      <c r="D576" s="223" t="s">
        <v>176</v>
      </c>
      <c r="E576" s="238" t="s">
        <v>19</v>
      </c>
      <c r="F576" s="239" t="s">
        <v>1043</v>
      </c>
      <c r="G576" s="237"/>
      <c r="H576" s="240">
        <v>13.6</v>
      </c>
      <c r="I576" s="241"/>
      <c r="J576" s="237"/>
      <c r="K576" s="237"/>
      <c r="L576" s="242"/>
      <c r="M576" s="243"/>
      <c r="N576" s="244"/>
      <c r="O576" s="244"/>
      <c r="P576" s="244"/>
      <c r="Q576" s="244"/>
      <c r="R576" s="244"/>
      <c r="S576" s="244"/>
      <c r="T576" s="245"/>
      <c r="AT576" s="246" t="s">
        <v>176</v>
      </c>
      <c r="AU576" s="246" t="s">
        <v>87</v>
      </c>
      <c r="AV576" s="13" t="s">
        <v>87</v>
      </c>
      <c r="AW576" s="13" t="s">
        <v>36</v>
      </c>
      <c r="AX576" s="13" t="s">
        <v>77</v>
      </c>
      <c r="AY576" s="246" t="s">
        <v>165</v>
      </c>
    </row>
    <row r="577" s="12" customFormat="1">
      <c r="B577" s="226"/>
      <c r="C577" s="227"/>
      <c r="D577" s="223" t="s">
        <v>176</v>
      </c>
      <c r="E577" s="228" t="s">
        <v>19</v>
      </c>
      <c r="F577" s="229" t="s">
        <v>296</v>
      </c>
      <c r="G577" s="227"/>
      <c r="H577" s="228" t="s">
        <v>19</v>
      </c>
      <c r="I577" s="230"/>
      <c r="J577" s="227"/>
      <c r="K577" s="227"/>
      <c r="L577" s="231"/>
      <c r="M577" s="232"/>
      <c r="N577" s="233"/>
      <c r="O577" s="233"/>
      <c r="P577" s="233"/>
      <c r="Q577" s="233"/>
      <c r="R577" s="233"/>
      <c r="S577" s="233"/>
      <c r="T577" s="234"/>
      <c r="AT577" s="235" t="s">
        <v>176</v>
      </c>
      <c r="AU577" s="235" t="s">
        <v>87</v>
      </c>
      <c r="AV577" s="12" t="s">
        <v>85</v>
      </c>
      <c r="AW577" s="12" t="s">
        <v>36</v>
      </c>
      <c r="AX577" s="12" t="s">
        <v>77</v>
      </c>
      <c r="AY577" s="235" t="s">
        <v>165</v>
      </c>
    </row>
    <row r="578" s="13" customFormat="1">
      <c r="B578" s="236"/>
      <c r="C578" s="237"/>
      <c r="D578" s="223" t="s">
        <v>176</v>
      </c>
      <c r="E578" s="238" t="s">
        <v>19</v>
      </c>
      <c r="F578" s="239" t="s">
        <v>1044</v>
      </c>
      <c r="G578" s="237"/>
      <c r="H578" s="240">
        <v>14.35</v>
      </c>
      <c r="I578" s="241"/>
      <c r="J578" s="237"/>
      <c r="K578" s="237"/>
      <c r="L578" s="242"/>
      <c r="M578" s="243"/>
      <c r="N578" s="244"/>
      <c r="O578" s="244"/>
      <c r="P578" s="244"/>
      <c r="Q578" s="244"/>
      <c r="R578" s="244"/>
      <c r="S578" s="244"/>
      <c r="T578" s="245"/>
      <c r="AT578" s="246" t="s">
        <v>176</v>
      </c>
      <c r="AU578" s="246" t="s">
        <v>87</v>
      </c>
      <c r="AV578" s="13" t="s">
        <v>87</v>
      </c>
      <c r="AW578" s="13" t="s">
        <v>36</v>
      </c>
      <c r="AX578" s="13" t="s">
        <v>77</v>
      </c>
      <c r="AY578" s="246" t="s">
        <v>165</v>
      </c>
    </row>
    <row r="579" s="12" customFormat="1">
      <c r="B579" s="226"/>
      <c r="C579" s="227"/>
      <c r="D579" s="223" t="s">
        <v>176</v>
      </c>
      <c r="E579" s="228" t="s">
        <v>19</v>
      </c>
      <c r="F579" s="229" t="s">
        <v>298</v>
      </c>
      <c r="G579" s="227"/>
      <c r="H579" s="228" t="s">
        <v>19</v>
      </c>
      <c r="I579" s="230"/>
      <c r="J579" s="227"/>
      <c r="K579" s="227"/>
      <c r="L579" s="231"/>
      <c r="M579" s="232"/>
      <c r="N579" s="233"/>
      <c r="O579" s="233"/>
      <c r="P579" s="233"/>
      <c r="Q579" s="233"/>
      <c r="R579" s="233"/>
      <c r="S579" s="233"/>
      <c r="T579" s="234"/>
      <c r="AT579" s="235" t="s">
        <v>176</v>
      </c>
      <c r="AU579" s="235" t="s">
        <v>87</v>
      </c>
      <c r="AV579" s="12" t="s">
        <v>85</v>
      </c>
      <c r="AW579" s="12" t="s">
        <v>36</v>
      </c>
      <c r="AX579" s="12" t="s">
        <v>77</v>
      </c>
      <c r="AY579" s="235" t="s">
        <v>165</v>
      </c>
    </row>
    <row r="580" s="13" customFormat="1">
      <c r="B580" s="236"/>
      <c r="C580" s="237"/>
      <c r="D580" s="223" t="s">
        <v>176</v>
      </c>
      <c r="E580" s="238" t="s">
        <v>19</v>
      </c>
      <c r="F580" s="239" t="s">
        <v>1045</v>
      </c>
      <c r="G580" s="237"/>
      <c r="H580" s="240">
        <v>12.48</v>
      </c>
      <c r="I580" s="241"/>
      <c r="J580" s="237"/>
      <c r="K580" s="237"/>
      <c r="L580" s="242"/>
      <c r="M580" s="243"/>
      <c r="N580" s="244"/>
      <c r="O580" s="244"/>
      <c r="P580" s="244"/>
      <c r="Q580" s="244"/>
      <c r="R580" s="244"/>
      <c r="S580" s="244"/>
      <c r="T580" s="245"/>
      <c r="AT580" s="246" t="s">
        <v>176</v>
      </c>
      <c r="AU580" s="246" t="s">
        <v>87</v>
      </c>
      <c r="AV580" s="13" t="s">
        <v>87</v>
      </c>
      <c r="AW580" s="13" t="s">
        <v>36</v>
      </c>
      <c r="AX580" s="13" t="s">
        <v>77</v>
      </c>
      <c r="AY580" s="246" t="s">
        <v>165</v>
      </c>
    </row>
    <row r="581" s="12" customFormat="1">
      <c r="B581" s="226"/>
      <c r="C581" s="227"/>
      <c r="D581" s="223" t="s">
        <v>176</v>
      </c>
      <c r="E581" s="228" t="s">
        <v>19</v>
      </c>
      <c r="F581" s="229" t="s">
        <v>300</v>
      </c>
      <c r="G581" s="227"/>
      <c r="H581" s="228" t="s">
        <v>19</v>
      </c>
      <c r="I581" s="230"/>
      <c r="J581" s="227"/>
      <c r="K581" s="227"/>
      <c r="L581" s="231"/>
      <c r="M581" s="232"/>
      <c r="N581" s="233"/>
      <c r="O581" s="233"/>
      <c r="P581" s="233"/>
      <c r="Q581" s="233"/>
      <c r="R581" s="233"/>
      <c r="S581" s="233"/>
      <c r="T581" s="234"/>
      <c r="AT581" s="235" t="s">
        <v>176</v>
      </c>
      <c r="AU581" s="235" t="s">
        <v>87</v>
      </c>
      <c r="AV581" s="12" t="s">
        <v>85</v>
      </c>
      <c r="AW581" s="12" t="s">
        <v>36</v>
      </c>
      <c r="AX581" s="12" t="s">
        <v>77</v>
      </c>
      <c r="AY581" s="235" t="s">
        <v>165</v>
      </c>
    </row>
    <row r="582" s="13" customFormat="1">
      <c r="B582" s="236"/>
      <c r="C582" s="237"/>
      <c r="D582" s="223" t="s">
        <v>176</v>
      </c>
      <c r="E582" s="238" t="s">
        <v>19</v>
      </c>
      <c r="F582" s="239" t="s">
        <v>524</v>
      </c>
      <c r="G582" s="237"/>
      <c r="H582" s="240">
        <v>13.84</v>
      </c>
      <c r="I582" s="241"/>
      <c r="J582" s="237"/>
      <c r="K582" s="237"/>
      <c r="L582" s="242"/>
      <c r="M582" s="243"/>
      <c r="N582" s="244"/>
      <c r="O582" s="244"/>
      <c r="P582" s="244"/>
      <c r="Q582" s="244"/>
      <c r="R582" s="244"/>
      <c r="S582" s="244"/>
      <c r="T582" s="245"/>
      <c r="AT582" s="246" t="s">
        <v>176</v>
      </c>
      <c r="AU582" s="246" t="s">
        <v>87</v>
      </c>
      <c r="AV582" s="13" t="s">
        <v>87</v>
      </c>
      <c r="AW582" s="13" t="s">
        <v>36</v>
      </c>
      <c r="AX582" s="13" t="s">
        <v>77</v>
      </c>
      <c r="AY582" s="246" t="s">
        <v>165</v>
      </c>
    </row>
    <row r="583" s="12" customFormat="1">
      <c r="B583" s="226"/>
      <c r="C583" s="227"/>
      <c r="D583" s="223" t="s">
        <v>176</v>
      </c>
      <c r="E583" s="228" t="s">
        <v>19</v>
      </c>
      <c r="F583" s="229" t="s">
        <v>302</v>
      </c>
      <c r="G583" s="227"/>
      <c r="H583" s="228" t="s">
        <v>19</v>
      </c>
      <c r="I583" s="230"/>
      <c r="J583" s="227"/>
      <c r="K583" s="227"/>
      <c r="L583" s="231"/>
      <c r="M583" s="232"/>
      <c r="N583" s="233"/>
      <c r="O583" s="233"/>
      <c r="P583" s="233"/>
      <c r="Q583" s="233"/>
      <c r="R583" s="233"/>
      <c r="S583" s="233"/>
      <c r="T583" s="234"/>
      <c r="AT583" s="235" t="s">
        <v>176</v>
      </c>
      <c r="AU583" s="235" t="s">
        <v>87</v>
      </c>
      <c r="AV583" s="12" t="s">
        <v>85</v>
      </c>
      <c r="AW583" s="12" t="s">
        <v>36</v>
      </c>
      <c r="AX583" s="12" t="s">
        <v>77</v>
      </c>
      <c r="AY583" s="235" t="s">
        <v>165</v>
      </c>
    </row>
    <row r="584" s="13" customFormat="1">
      <c r="B584" s="236"/>
      <c r="C584" s="237"/>
      <c r="D584" s="223" t="s">
        <v>176</v>
      </c>
      <c r="E584" s="238" t="s">
        <v>19</v>
      </c>
      <c r="F584" s="239" t="s">
        <v>523</v>
      </c>
      <c r="G584" s="237"/>
      <c r="H584" s="240">
        <v>13.859999999999999</v>
      </c>
      <c r="I584" s="241"/>
      <c r="J584" s="237"/>
      <c r="K584" s="237"/>
      <c r="L584" s="242"/>
      <c r="M584" s="243"/>
      <c r="N584" s="244"/>
      <c r="O584" s="244"/>
      <c r="P584" s="244"/>
      <c r="Q584" s="244"/>
      <c r="R584" s="244"/>
      <c r="S584" s="244"/>
      <c r="T584" s="245"/>
      <c r="AT584" s="246" t="s">
        <v>176</v>
      </c>
      <c r="AU584" s="246" t="s">
        <v>87</v>
      </c>
      <c r="AV584" s="13" t="s">
        <v>87</v>
      </c>
      <c r="AW584" s="13" t="s">
        <v>36</v>
      </c>
      <c r="AX584" s="13" t="s">
        <v>77</v>
      </c>
      <c r="AY584" s="246" t="s">
        <v>165</v>
      </c>
    </row>
    <row r="585" s="12" customFormat="1">
      <c r="B585" s="226"/>
      <c r="C585" s="227"/>
      <c r="D585" s="223" t="s">
        <v>176</v>
      </c>
      <c r="E585" s="228" t="s">
        <v>19</v>
      </c>
      <c r="F585" s="229" t="s">
        <v>304</v>
      </c>
      <c r="G585" s="227"/>
      <c r="H585" s="228" t="s">
        <v>19</v>
      </c>
      <c r="I585" s="230"/>
      <c r="J585" s="227"/>
      <c r="K585" s="227"/>
      <c r="L585" s="231"/>
      <c r="M585" s="232"/>
      <c r="N585" s="233"/>
      <c r="O585" s="233"/>
      <c r="P585" s="233"/>
      <c r="Q585" s="233"/>
      <c r="R585" s="233"/>
      <c r="S585" s="233"/>
      <c r="T585" s="234"/>
      <c r="AT585" s="235" t="s">
        <v>176</v>
      </c>
      <c r="AU585" s="235" t="s">
        <v>87</v>
      </c>
      <c r="AV585" s="12" t="s">
        <v>85</v>
      </c>
      <c r="AW585" s="12" t="s">
        <v>36</v>
      </c>
      <c r="AX585" s="12" t="s">
        <v>77</v>
      </c>
      <c r="AY585" s="235" t="s">
        <v>165</v>
      </c>
    </row>
    <row r="586" s="13" customFormat="1">
      <c r="B586" s="236"/>
      <c r="C586" s="237"/>
      <c r="D586" s="223" t="s">
        <v>176</v>
      </c>
      <c r="E586" s="238" t="s">
        <v>19</v>
      </c>
      <c r="F586" s="239" t="s">
        <v>522</v>
      </c>
      <c r="G586" s="237"/>
      <c r="H586" s="240">
        <v>13.140000000000001</v>
      </c>
      <c r="I586" s="241"/>
      <c r="J586" s="237"/>
      <c r="K586" s="237"/>
      <c r="L586" s="242"/>
      <c r="M586" s="243"/>
      <c r="N586" s="244"/>
      <c r="O586" s="244"/>
      <c r="P586" s="244"/>
      <c r="Q586" s="244"/>
      <c r="R586" s="244"/>
      <c r="S586" s="244"/>
      <c r="T586" s="245"/>
      <c r="AT586" s="246" t="s">
        <v>176</v>
      </c>
      <c r="AU586" s="246" t="s">
        <v>87</v>
      </c>
      <c r="AV586" s="13" t="s">
        <v>87</v>
      </c>
      <c r="AW586" s="13" t="s">
        <v>36</v>
      </c>
      <c r="AX586" s="13" t="s">
        <v>77</v>
      </c>
      <c r="AY586" s="246" t="s">
        <v>165</v>
      </c>
    </row>
    <row r="587" s="12" customFormat="1">
      <c r="B587" s="226"/>
      <c r="C587" s="227"/>
      <c r="D587" s="223" t="s">
        <v>176</v>
      </c>
      <c r="E587" s="228" t="s">
        <v>19</v>
      </c>
      <c r="F587" s="229" t="s">
        <v>306</v>
      </c>
      <c r="G587" s="227"/>
      <c r="H587" s="228" t="s">
        <v>19</v>
      </c>
      <c r="I587" s="230"/>
      <c r="J587" s="227"/>
      <c r="K587" s="227"/>
      <c r="L587" s="231"/>
      <c r="M587" s="232"/>
      <c r="N587" s="233"/>
      <c r="O587" s="233"/>
      <c r="P587" s="233"/>
      <c r="Q587" s="233"/>
      <c r="R587" s="233"/>
      <c r="S587" s="233"/>
      <c r="T587" s="234"/>
      <c r="AT587" s="235" t="s">
        <v>176</v>
      </c>
      <c r="AU587" s="235" t="s">
        <v>87</v>
      </c>
      <c r="AV587" s="12" t="s">
        <v>85</v>
      </c>
      <c r="AW587" s="12" t="s">
        <v>36</v>
      </c>
      <c r="AX587" s="12" t="s">
        <v>77</v>
      </c>
      <c r="AY587" s="235" t="s">
        <v>165</v>
      </c>
    </row>
    <row r="588" s="13" customFormat="1">
      <c r="B588" s="236"/>
      <c r="C588" s="237"/>
      <c r="D588" s="223" t="s">
        <v>176</v>
      </c>
      <c r="E588" s="238" t="s">
        <v>19</v>
      </c>
      <c r="F588" s="239" t="s">
        <v>521</v>
      </c>
      <c r="G588" s="237"/>
      <c r="H588" s="240">
        <v>14.42</v>
      </c>
      <c r="I588" s="241"/>
      <c r="J588" s="237"/>
      <c r="K588" s="237"/>
      <c r="L588" s="242"/>
      <c r="M588" s="243"/>
      <c r="N588" s="244"/>
      <c r="O588" s="244"/>
      <c r="P588" s="244"/>
      <c r="Q588" s="244"/>
      <c r="R588" s="244"/>
      <c r="S588" s="244"/>
      <c r="T588" s="245"/>
      <c r="AT588" s="246" t="s">
        <v>176</v>
      </c>
      <c r="AU588" s="246" t="s">
        <v>87</v>
      </c>
      <c r="AV588" s="13" t="s">
        <v>87</v>
      </c>
      <c r="AW588" s="13" t="s">
        <v>36</v>
      </c>
      <c r="AX588" s="13" t="s">
        <v>77</v>
      </c>
      <c r="AY588" s="246" t="s">
        <v>165</v>
      </c>
    </row>
    <row r="589" s="12" customFormat="1">
      <c r="B589" s="226"/>
      <c r="C589" s="227"/>
      <c r="D589" s="223" t="s">
        <v>176</v>
      </c>
      <c r="E589" s="228" t="s">
        <v>19</v>
      </c>
      <c r="F589" s="229" t="s">
        <v>308</v>
      </c>
      <c r="G589" s="227"/>
      <c r="H589" s="228" t="s">
        <v>19</v>
      </c>
      <c r="I589" s="230"/>
      <c r="J589" s="227"/>
      <c r="K589" s="227"/>
      <c r="L589" s="231"/>
      <c r="M589" s="232"/>
      <c r="N589" s="233"/>
      <c r="O589" s="233"/>
      <c r="P589" s="233"/>
      <c r="Q589" s="233"/>
      <c r="R589" s="233"/>
      <c r="S589" s="233"/>
      <c r="T589" s="234"/>
      <c r="AT589" s="235" t="s">
        <v>176</v>
      </c>
      <c r="AU589" s="235" t="s">
        <v>87</v>
      </c>
      <c r="AV589" s="12" t="s">
        <v>85</v>
      </c>
      <c r="AW589" s="12" t="s">
        <v>36</v>
      </c>
      <c r="AX589" s="12" t="s">
        <v>77</v>
      </c>
      <c r="AY589" s="235" t="s">
        <v>165</v>
      </c>
    </row>
    <row r="590" s="13" customFormat="1">
      <c r="B590" s="236"/>
      <c r="C590" s="237"/>
      <c r="D590" s="223" t="s">
        <v>176</v>
      </c>
      <c r="E590" s="238" t="s">
        <v>19</v>
      </c>
      <c r="F590" s="239" t="s">
        <v>1046</v>
      </c>
      <c r="G590" s="237"/>
      <c r="H590" s="240">
        <v>14.619999999999999</v>
      </c>
      <c r="I590" s="241"/>
      <c r="J590" s="237"/>
      <c r="K590" s="237"/>
      <c r="L590" s="242"/>
      <c r="M590" s="243"/>
      <c r="N590" s="244"/>
      <c r="O590" s="244"/>
      <c r="P590" s="244"/>
      <c r="Q590" s="244"/>
      <c r="R590" s="244"/>
      <c r="S590" s="244"/>
      <c r="T590" s="245"/>
      <c r="AT590" s="246" t="s">
        <v>176</v>
      </c>
      <c r="AU590" s="246" t="s">
        <v>87</v>
      </c>
      <c r="AV590" s="13" t="s">
        <v>87</v>
      </c>
      <c r="AW590" s="13" t="s">
        <v>36</v>
      </c>
      <c r="AX590" s="13" t="s">
        <v>77</v>
      </c>
      <c r="AY590" s="246" t="s">
        <v>165</v>
      </c>
    </row>
    <row r="591" s="12" customFormat="1">
      <c r="B591" s="226"/>
      <c r="C591" s="227"/>
      <c r="D591" s="223" t="s">
        <v>176</v>
      </c>
      <c r="E591" s="228" t="s">
        <v>19</v>
      </c>
      <c r="F591" s="229" t="s">
        <v>310</v>
      </c>
      <c r="G591" s="227"/>
      <c r="H591" s="228" t="s">
        <v>19</v>
      </c>
      <c r="I591" s="230"/>
      <c r="J591" s="227"/>
      <c r="K591" s="227"/>
      <c r="L591" s="231"/>
      <c r="M591" s="232"/>
      <c r="N591" s="233"/>
      <c r="O591" s="233"/>
      <c r="P591" s="233"/>
      <c r="Q591" s="233"/>
      <c r="R591" s="233"/>
      <c r="S591" s="233"/>
      <c r="T591" s="234"/>
      <c r="AT591" s="235" t="s">
        <v>176</v>
      </c>
      <c r="AU591" s="235" t="s">
        <v>87</v>
      </c>
      <c r="AV591" s="12" t="s">
        <v>85</v>
      </c>
      <c r="AW591" s="12" t="s">
        <v>36</v>
      </c>
      <c r="AX591" s="12" t="s">
        <v>77</v>
      </c>
      <c r="AY591" s="235" t="s">
        <v>165</v>
      </c>
    </row>
    <row r="592" s="13" customFormat="1">
      <c r="B592" s="236"/>
      <c r="C592" s="237"/>
      <c r="D592" s="223" t="s">
        <v>176</v>
      </c>
      <c r="E592" s="238" t="s">
        <v>19</v>
      </c>
      <c r="F592" s="239" t="s">
        <v>1047</v>
      </c>
      <c r="G592" s="237"/>
      <c r="H592" s="240">
        <v>15.050000000000001</v>
      </c>
      <c r="I592" s="241"/>
      <c r="J592" s="237"/>
      <c r="K592" s="237"/>
      <c r="L592" s="242"/>
      <c r="M592" s="243"/>
      <c r="N592" s="244"/>
      <c r="O592" s="244"/>
      <c r="P592" s="244"/>
      <c r="Q592" s="244"/>
      <c r="R592" s="244"/>
      <c r="S592" s="244"/>
      <c r="T592" s="245"/>
      <c r="AT592" s="246" t="s">
        <v>176</v>
      </c>
      <c r="AU592" s="246" t="s">
        <v>87</v>
      </c>
      <c r="AV592" s="13" t="s">
        <v>87</v>
      </c>
      <c r="AW592" s="13" t="s">
        <v>36</v>
      </c>
      <c r="AX592" s="13" t="s">
        <v>77</v>
      </c>
      <c r="AY592" s="246" t="s">
        <v>165</v>
      </c>
    </row>
    <row r="593" s="12" customFormat="1">
      <c r="B593" s="226"/>
      <c r="C593" s="227"/>
      <c r="D593" s="223" t="s">
        <v>176</v>
      </c>
      <c r="E593" s="228" t="s">
        <v>19</v>
      </c>
      <c r="F593" s="229" t="s">
        <v>312</v>
      </c>
      <c r="G593" s="227"/>
      <c r="H593" s="228" t="s">
        <v>19</v>
      </c>
      <c r="I593" s="230"/>
      <c r="J593" s="227"/>
      <c r="K593" s="227"/>
      <c r="L593" s="231"/>
      <c r="M593" s="232"/>
      <c r="N593" s="233"/>
      <c r="O593" s="233"/>
      <c r="P593" s="233"/>
      <c r="Q593" s="233"/>
      <c r="R593" s="233"/>
      <c r="S593" s="233"/>
      <c r="T593" s="234"/>
      <c r="AT593" s="235" t="s">
        <v>176</v>
      </c>
      <c r="AU593" s="235" t="s">
        <v>87</v>
      </c>
      <c r="AV593" s="12" t="s">
        <v>85</v>
      </c>
      <c r="AW593" s="12" t="s">
        <v>36</v>
      </c>
      <c r="AX593" s="12" t="s">
        <v>77</v>
      </c>
      <c r="AY593" s="235" t="s">
        <v>165</v>
      </c>
    </row>
    <row r="594" s="13" customFormat="1">
      <c r="B594" s="236"/>
      <c r="C594" s="237"/>
      <c r="D594" s="223" t="s">
        <v>176</v>
      </c>
      <c r="E594" s="238" t="s">
        <v>19</v>
      </c>
      <c r="F594" s="239" t="s">
        <v>1048</v>
      </c>
      <c r="G594" s="237"/>
      <c r="H594" s="240">
        <v>186.28999999999999</v>
      </c>
      <c r="I594" s="241"/>
      <c r="J594" s="237"/>
      <c r="K594" s="237"/>
      <c r="L594" s="242"/>
      <c r="M594" s="243"/>
      <c r="N594" s="244"/>
      <c r="O594" s="244"/>
      <c r="P594" s="244"/>
      <c r="Q594" s="244"/>
      <c r="R594" s="244"/>
      <c r="S594" s="244"/>
      <c r="T594" s="245"/>
      <c r="AT594" s="246" t="s">
        <v>176</v>
      </c>
      <c r="AU594" s="246" t="s">
        <v>87</v>
      </c>
      <c r="AV594" s="13" t="s">
        <v>87</v>
      </c>
      <c r="AW594" s="13" t="s">
        <v>36</v>
      </c>
      <c r="AX594" s="13" t="s">
        <v>77</v>
      </c>
      <c r="AY594" s="246" t="s">
        <v>165</v>
      </c>
    </row>
    <row r="595" s="1" customFormat="1" ht="24" customHeight="1">
      <c r="B595" s="37"/>
      <c r="C595" s="210" t="s">
        <v>1049</v>
      </c>
      <c r="D595" s="210" t="s">
        <v>167</v>
      </c>
      <c r="E595" s="211" t="s">
        <v>1050</v>
      </c>
      <c r="F595" s="212" t="s">
        <v>1051</v>
      </c>
      <c r="G595" s="213" t="s">
        <v>238</v>
      </c>
      <c r="H595" s="214">
        <v>378.32499999999999</v>
      </c>
      <c r="I595" s="215"/>
      <c r="J595" s="216">
        <f>ROUND(I595*H595,2)</f>
        <v>0</v>
      </c>
      <c r="K595" s="212" t="s">
        <v>171</v>
      </c>
      <c r="L595" s="42"/>
      <c r="M595" s="217" t="s">
        <v>19</v>
      </c>
      <c r="N595" s="218" t="s">
        <v>48</v>
      </c>
      <c r="O595" s="82"/>
      <c r="P595" s="219">
        <f>O595*H595</f>
        <v>0</v>
      </c>
      <c r="Q595" s="219">
        <v>0.0054000000000000003</v>
      </c>
      <c r="R595" s="219">
        <f>Q595*H595</f>
        <v>2.0429550000000001</v>
      </c>
      <c r="S595" s="219">
        <v>0</v>
      </c>
      <c r="T595" s="220">
        <f>S595*H595</f>
        <v>0</v>
      </c>
      <c r="AR595" s="221" t="s">
        <v>258</v>
      </c>
      <c r="AT595" s="221" t="s">
        <v>167</v>
      </c>
      <c r="AU595" s="221" t="s">
        <v>87</v>
      </c>
      <c r="AY595" s="16" t="s">
        <v>165</v>
      </c>
      <c r="BE595" s="222">
        <f>IF(N595="základní",J595,0)</f>
        <v>0</v>
      </c>
      <c r="BF595" s="222">
        <f>IF(N595="snížená",J595,0)</f>
        <v>0</v>
      </c>
      <c r="BG595" s="222">
        <f>IF(N595="zákl. přenesená",J595,0)</f>
        <v>0</v>
      </c>
      <c r="BH595" s="222">
        <f>IF(N595="sníž. přenesená",J595,0)</f>
        <v>0</v>
      </c>
      <c r="BI595" s="222">
        <f>IF(N595="nulová",J595,0)</f>
        <v>0</v>
      </c>
      <c r="BJ595" s="16" t="s">
        <v>85</v>
      </c>
      <c r="BK595" s="222">
        <f>ROUND(I595*H595,2)</f>
        <v>0</v>
      </c>
      <c r="BL595" s="16" t="s">
        <v>258</v>
      </c>
      <c r="BM595" s="221" t="s">
        <v>1052</v>
      </c>
    </row>
    <row r="596" s="1" customFormat="1">
      <c r="B596" s="37"/>
      <c r="C596" s="38"/>
      <c r="D596" s="223" t="s">
        <v>174</v>
      </c>
      <c r="E596" s="38"/>
      <c r="F596" s="224" t="s">
        <v>1053</v>
      </c>
      <c r="G596" s="38"/>
      <c r="H596" s="38"/>
      <c r="I596" s="134"/>
      <c r="J596" s="38"/>
      <c r="K596" s="38"/>
      <c r="L596" s="42"/>
      <c r="M596" s="225"/>
      <c r="N596" s="82"/>
      <c r="O596" s="82"/>
      <c r="P596" s="82"/>
      <c r="Q596" s="82"/>
      <c r="R596" s="82"/>
      <c r="S596" s="82"/>
      <c r="T596" s="83"/>
      <c r="AT596" s="16" t="s">
        <v>174</v>
      </c>
      <c r="AU596" s="16" t="s">
        <v>87</v>
      </c>
    </row>
    <row r="597" s="13" customFormat="1">
      <c r="B597" s="236"/>
      <c r="C597" s="237"/>
      <c r="D597" s="223" t="s">
        <v>176</v>
      </c>
      <c r="E597" s="238" t="s">
        <v>19</v>
      </c>
      <c r="F597" s="239" t="s">
        <v>1054</v>
      </c>
      <c r="G597" s="237"/>
      <c r="H597" s="240">
        <v>159.33000000000001</v>
      </c>
      <c r="I597" s="241"/>
      <c r="J597" s="237"/>
      <c r="K597" s="237"/>
      <c r="L597" s="242"/>
      <c r="M597" s="243"/>
      <c r="N597" s="244"/>
      <c r="O597" s="244"/>
      <c r="P597" s="244"/>
      <c r="Q597" s="244"/>
      <c r="R597" s="244"/>
      <c r="S597" s="244"/>
      <c r="T597" s="245"/>
      <c r="AT597" s="246" t="s">
        <v>176</v>
      </c>
      <c r="AU597" s="246" t="s">
        <v>87</v>
      </c>
      <c r="AV597" s="13" t="s">
        <v>87</v>
      </c>
      <c r="AW597" s="13" t="s">
        <v>36</v>
      </c>
      <c r="AX597" s="13" t="s">
        <v>77</v>
      </c>
      <c r="AY597" s="246" t="s">
        <v>165</v>
      </c>
    </row>
    <row r="598" s="13" customFormat="1">
      <c r="B598" s="236"/>
      <c r="C598" s="237"/>
      <c r="D598" s="223" t="s">
        <v>176</v>
      </c>
      <c r="E598" s="238" t="s">
        <v>19</v>
      </c>
      <c r="F598" s="239" t="s">
        <v>1055</v>
      </c>
      <c r="G598" s="237"/>
      <c r="H598" s="240">
        <v>237.33000000000001</v>
      </c>
      <c r="I598" s="241"/>
      <c r="J598" s="237"/>
      <c r="K598" s="237"/>
      <c r="L598" s="242"/>
      <c r="M598" s="243"/>
      <c r="N598" s="244"/>
      <c r="O598" s="244"/>
      <c r="P598" s="244"/>
      <c r="Q598" s="244"/>
      <c r="R598" s="244"/>
      <c r="S598" s="244"/>
      <c r="T598" s="245"/>
      <c r="AT598" s="246" t="s">
        <v>176</v>
      </c>
      <c r="AU598" s="246" t="s">
        <v>87</v>
      </c>
      <c r="AV598" s="13" t="s">
        <v>87</v>
      </c>
      <c r="AW598" s="13" t="s">
        <v>36</v>
      </c>
      <c r="AX598" s="13" t="s">
        <v>77</v>
      </c>
      <c r="AY598" s="246" t="s">
        <v>165</v>
      </c>
    </row>
    <row r="599" s="12" customFormat="1">
      <c r="B599" s="226"/>
      <c r="C599" s="227"/>
      <c r="D599" s="223" t="s">
        <v>176</v>
      </c>
      <c r="E599" s="228" t="s">
        <v>19</v>
      </c>
      <c r="F599" s="229" t="s">
        <v>1056</v>
      </c>
      <c r="G599" s="227"/>
      <c r="H599" s="228" t="s">
        <v>19</v>
      </c>
      <c r="I599" s="230"/>
      <c r="J599" s="227"/>
      <c r="K599" s="227"/>
      <c r="L599" s="231"/>
      <c r="M599" s="232"/>
      <c r="N599" s="233"/>
      <c r="O599" s="233"/>
      <c r="P599" s="233"/>
      <c r="Q599" s="233"/>
      <c r="R599" s="233"/>
      <c r="S599" s="233"/>
      <c r="T599" s="234"/>
      <c r="AT599" s="235" t="s">
        <v>176</v>
      </c>
      <c r="AU599" s="235" t="s">
        <v>87</v>
      </c>
      <c r="AV599" s="12" t="s">
        <v>85</v>
      </c>
      <c r="AW599" s="12" t="s">
        <v>36</v>
      </c>
      <c r="AX599" s="12" t="s">
        <v>77</v>
      </c>
      <c r="AY599" s="235" t="s">
        <v>165</v>
      </c>
    </row>
    <row r="600" s="13" customFormat="1">
      <c r="B600" s="236"/>
      <c r="C600" s="237"/>
      <c r="D600" s="223" t="s">
        <v>176</v>
      </c>
      <c r="E600" s="238" t="s">
        <v>19</v>
      </c>
      <c r="F600" s="239" t="s">
        <v>1057</v>
      </c>
      <c r="G600" s="237"/>
      <c r="H600" s="240">
        <v>-18.335000000000001</v>
      </c>
      <c r="I600" s="241"/>
      <c r="J600" s="237"/>
      <c r="K600" s="237"/>
      <c r="L600" s="242"/>
      <c r="M600" s="243"/>
      <c r="N600" s="244"/>
      <c r="O600" s="244"/>
      <c r="P600" s="244"/>
      <c r="Q600" s="244"/>
      <c r="R600" s="244"/>
      <c r="S600" s="244"/>
      <c r="T600" s="245"/>
      <c r="AT600" s="246" t="s">
        <v>176</v>
      </c>
      <c r="AU600" s="246" t="s">
        <v>87</v>
      </c>
      <c r="AV600" s="13" t="s">
        <v>87</v>
      </c>
      <c r="AW600" s="13" t="s">
        <v>36</v>
      </c>
      <c r="AX600" s="13" t="s">
        <v>77</v>
      </c>
      <c r="AY600" s="246" t="s">
        <v>165</v>
      </c>
    </row>
    <row r="601" s="1" customFormat="1" ht="16.5" customHeight="1">
      <c r="B601" s="37"/>
      <c r="C601" s="247" t="s">
        <v>1058</v>
      </c>
      <c r="D601" s="247" t="s">
        <v>218</v>
      </c>
      <c r="E601" s="248" t="s">
        <v>1059</v>
      </c>
      <c r="F601" s="249" t="s">
        <v>1060</v>
      </c>
      <c r="G601" s="250" t="s">
        <v>238</v>
      </c>
      <c r="H601" s="251">
        <v>449.572</v>
      </c>
      <c r="I601" s="252"/>
      <c r="J601" s="253">
        <f>ROUND(I601*H601,2)</f>
        <v>0</v>
      </c>
      <c r="K601" s="249" t="s">
        <v>171</v>
      </c>
      <c r="L601" s="254"/>
      <c r="M601" s="255" t="s">
        <v>19</v>
      </c>
      <c r="N601" s="256" t="s">
        <v>48</v>
      </c>
      <c r="O601" s="82"/>
      <c r="P601" s="219">
        <f>O601*H601</f>
        <v>0</v>
      </c>
      <c r="Q601" s="219">
        <v>0.017999999999999999</v>
      </c>
      <c r="R601" s="219">
        <f>Q601*H601</f>
        <v>8.0922959999999993</v>
      </c>
      <c r="S601" s="219">
        <v>0</v>
      </c>
      <c r="T601" s="220">
        <f>S601*H601</f>
        <v>0</v>
      </c>
      <c r="AR601" s="221" t="s">
        <v>390</v>
      </c>
      <c r="AT601" s="221" t="s">
        <v>218</v>
      </c>
      <c r="AU601" s="221" t="s">
        <v>87</v>
      </c>
      <c r="AY601" s="16" t="s">
        <v>165</v>
      </c>
      <c r="BE601" s="222">
        <f>IF(N601="základní",J601,0)</f>
        <v>0</v>
      </c>
      <c r="BF601" s="222">
        <f>IF(N601="snížená",J601,0)</f>
        <v>0</v>
      </c>
      <c r="BG601" s="222">
        <f>IF(N601="zákl. přenesená",J601,0)</f>
        <v>0</v>
      </c>
      <c r="BH601" s="222">
        <f>IF(N601="sníž. přenesená",J601,0)</f>
        <v>0</v>
      </c>
      <c r="BI601" s="222">
        <f>IF(N601="nulová",J601,0)</f>
        <v>0</v>
      </c>
      <c r="BJ601" s="16" t="s">
        <v>85</v>
      </c>
      <c r="BK601" s="222">
        <f>ROUND(I601*H601,2)</f>
        <v>0</v>
      </c>
      <c r="BL601" s="16" t="s">
        <v>258</v>
      </c>
      <c r="BM601" s="221" t="s">
        <v>1061</v>
      </c>
    </row>
    <row r="602" s="13" customFormat="1">
      <c r="B602" s="236"/>
      <c r="C602" s="237"/>
      <c r="D602" s="223" t="s">
        <v>176</v>
      </c>
      <c r="E602" s="238" t="s">
        <v>19</v>
      </c>
      <c r="F602" s="239" t="s">
        <v>1062</v>
      </c>
      <c r="G602" s="237"/>
      <c r="H602" s="240">
        <v>378.32499999999999</v>
      </c>
      <c r="I602" s="241"/>
      <c r="J602" s="237"/>
      <c r="K602" s="237"/>
      <c r="L602" s="242"/>
      <c r="M602" s="243"/>
      <c r="N602" s="244"/>
      <c r="O602" s="244"/>
      <c r="P602" s="244"/>
      <c r="Q602" s="244"/>
      <c r="R602" s="244"/>
      <c r="S602" s="244"/>
      <c r="T602" s="245"/>
      <c r="AT602" s="246" t="s">
        <v>176</v>
      </c>
      <c r="AU602" s="246" t="s">
        <v>87</v>
      </c>
      <c r="AV602" s="13" t="s">
        <v>87</v>
      </c>
      <c r="AW602" s="13" t="s">
        <v>36</v>
      </c>
      <c r="AX602" s="13" t="s">
        <v>77</v>
      </c>
      <c r="AY602" s="246" t="s">
        <v>165</v>
      </c>
    </row>
    <row r="603" s="13" customFormat="1">
      <c r="B603" s="236"/>
      <c r="C603" s="237"/>
      <c r="D603" s="223" t="s">
        <v>176</v>
      </c>
      <c r="E603" s="238" t="s">
        <v>19</v>
      </c>
      <c r="F603" s="239" t="s">
        <v>1063</v>
      </c>
      <c r="G603" s="237"/>
      <c r="H603" s="240">
        <v>30.376999999999999</v>
      </c>
      <c r="I603" s="241"/>
      <c r="J603" s="237"/>
      <c r="K603" s="237"/>
      <c r="L603" s="242"/>
      <c r="M603" s="243"/>
      <c r="N603" s="244"/>
      <c r="O603" s="244"/>
      <c r="P603" s="244"/>
      <c r="Q603" s="244"/>
      <c r="R603" s="244"/>
      <c r="S603" s="244"/>
      <c r="T603" s="245"/>
      <c r="AT603" s="246" t="s">
        <v>176</v>
      </c>
      <c r="AU603" s="246" t="s">
        <v>87</v>
      </c>
      <c r="AV603" s="13" t="s">
        <v>87</v>
      </c>
      <c r="AW603" s="13" t="s">
        <v>36</v>
      </c>
      <c r="AX603" s="13" t="s">
        <v>77</v>
      </c>
      <c r="AY603" s="246" t="s">
        <v>165</v>
      </c>
    </row>
    <row r="604" s="13" customFormat="1">
      <c r="B604" s="236"/>
      <c r="C604" s="237"/>
      <c r="D604" s="223" t="s">
        <v>176</v>
      </c>
      <c r="E604" s="237"/>
      <c r="F604" s="239" t="s">
        <v>1064</v>
      </c>
      <c r="G604" s="237"/>
      <c r="H604" s="240">
        <v>449.572</v>
      </c>
      <c r="I604" s="241"/>
      <c r="J604" s="237"/>
      <c r="K604" s="237"/>
      <c r="L604" s="242"/>
      <c r="M604" s="243"/>
      <c r="N604" s="244"/>
      <c r="O604" s="244"/>
      <c r="P604" s="244"/>
      <c r="Q604" s="244"/>
      <c r="R604" s="244"/>
      <c r="S604" s="244"/>
      <c r="T604" s="245"/>
      <c r="AT604" s="246" t="s">
        <v>176</v>
      </c>
      <c r="AU604" s="246" t="s">
        <v>87</v>
      </c>
      <c r="AV604" s="13" t="s">
        <v>87</v>
      </c>
      <c r="AW604" s="13" t="s">
        <v>4</v>
      </c>
      <c r="AX604" s="13" t="s">
        <v>85</v>
      </c>
      <c r="AY604" s="246" t="s">
        <v>165</v>
      </c>
    </row>
    <row r="605" s="1" customFormat="1" ht="16.5" customHeight="1">
      <c r="B605" s="37"/>
      <c r="C605" s="210" t="s">
        <v>1065</v>
      </c>
      <c r="D605" s="210" t="s">
        <v>167</v>
      </c>
      <c r="E605" s="211" t="s">
        <v>1066</v>
      </c>
      <c r="F605" s="212" t="s">
        <v>1067</v>
      </c>
      <c r="G605" s="213" t="s">
        <v>238</v>
      </c>
      <c r="H605" s="214">
        <v>408.702</v>
      </c>
      <c r="I605" s="215"/>
      <c r="J605" s="216">
        <f>ROUND(I605*H605,2)</f>
        <v>0</v>
      </c>
      <c r="K605" s="212" t="s">
        <v>171</v>
      </c>
      <c r="L605" s="42"/>
      <c r="M605" s="217" t="s">
        <v>19</v>
      </c>
      <c r="N605" s="218" t="s">
        <v>48</v>
      </c>
      <c r="O605" s="82"/>
      <c r="P605" s="219">
        <f>O605*H605</f>
        <v>0</v>
      </c>
      <c r="Q605" s="219">
        <v>0.00029999999999999997</v>
      </c>
      <c r="R605" s="219">
        <f>Q605*H605</f>
        <v>0.12261059999999999</v>
      </c>
      <c r="S605" s="219">
        <v>0</v>
      </c>
      <c r="T605" s="220">
        <f>S605*H605</f>
        <v>0</v>
      </c>
      <c r="AR605" s="221" t="s">
        <v>258</v>
      </c>
      <c r="AT605" s="221" t="s">
        <v>167</v>
      </c>
      <c r="AU605" s="221" t="s">
        <v>87</v>
      </c>
      <c r="AY605" s="16" t="s">
        <v>165</v>
      </c>
      <c r="BE605" s="222">
        <f>IF(N605="základní",J605,0)</f>
        <v>0</v>
      </c>
      <c r="BF605" s="222">
        <f>IF(N605="snížená",J605,0)</f>
        <v>0</v>
      </c>
      <c r="BG605" s="222">
        <f>IF(N605="zákl. přenesená",J605,0)</f>
        <v>0</v>
      </c>
      <c r="BH605" s="222">
        <f>IF(N605="sníž. přenesená",J605,0)</f>
        <v>0</v>
      </c>
      <c r="BI605" s="222">
        <f>IF(N605="nulová",J605,0)</f>
        <v>0</v>
      </c>
      <c r="BJ605" s="16" t="s">
        <v>85</v>
      </c>
      <c r="BK605" s="222">
        <f>ROUND(I605*H605,2)</f>
        <v>0</v>
      </c>
      <c r="BL605" s="16" t="s">
        <v>258</v>
      </c>
      <c r="BM605" s="221" t="s">
        <v>1068</v>
      </c>
    </row>
    <row r="606" s="1" customFormat="1">
      <c r="B606" s="37"/>
      <c r="C606" s="38"/>
      <c r="D606" s="223" t="s">
        <v>174</v>
      </c>
      <c r="E606" s="38"/>
      <c r="F606" s="224" t="s">
        <v>1069</v>
      </c>
      <c r="G606" s="38"/>
      <c r="H606" s="38"/>
      <c r="I606" s="134"/>
      <c r="J606" s="38"/>
      <c r="K606" s="38"/>
      <c r="L606" s="42"/>
      <c r="M606" s="225"/>
      <c r="N606" s="82"/>
      <c r="O606" s="82"/>
      <c r="P606" s="82"/>
      <c r="Q606" s="82"/>
      <c r="R606" s="82"/>
      <c r="S606" s="82"/>
      <c r="T606" s="83"/>
      <c r="AT606" s="16" t="s">
        <v>174</v>
      </c>
      <c r="AU606" s="16" t="s">
        <v>87</v>
      </c>
    </row>
    <row r="607" s="13" customFormat="1">
      <c r="B607" s="236"/>
      <c r="C607" s="237"/>
      <c r="D607" s="223" t="s">
        <v>176</v>
      </c>
      <c r="E607" s="238" t="s">
        <v>19</v>
      </c>
      <c r="F607" s="239" t="s">
        <v>1063</v>
      </c>
      <c r="G607" s="237"/>
      <c r="H607" s="240">
        <v>30.376999999999999</v>
      </c>
      <c r="I607" s="241"/>
      <c r="J607" s="237"/>
      <c r="K607" s="237"/>
      <c r="L607" s="242"/>
      <c r="M607" s="243"/>
      <c r="N607" s="244"/>
      <c r="O607" s="244"/>
      <c r="P607" s="244"/>
      <c r="Q607" s="244"/>
      <c r="R607" s="244"/>
      <c r="S607" s="244"/>
      <c r="T607" s="245"/>
      <c r="AT607" s="246" t="s">
        <v>176</v>
      </c>
      <c r="AU607" s="246" t="s">
        <v>87</v>
      </c>
      <c r="AV607" s="13" t="s">
        <v>87</v>
      </c>
      <c r="AW607" s="13" t="s">
        <v>36</v>
      </c>
      <c r="AX607" s="13" t="s">
        <v>77</v>
      </c>
      <c r="AY607" s="246" t="s">
        <v>165</v>
      </c>
    </row>
    <row r="608" s="13" customFormat="1">
      <c r="B608" s="236"/>
      <c r="C608" s="237"/>
      <c r="D608" s="223" t="s">
        <v>176</v>
      </c>
      <c r="E608" s="238" t="s">
        <v>19</v>
      </c>
      <c r="F608" s="239" t="s">
        <v>1062</v>
      </c>
      <c r="G608" s="237"/>
      <c r="H608" s="240">
        <v>378.32499999999999</v>
      </c>
      <c r="I608" s="241"/>
      <c r="J608" s="237"/>
      <c r="K608" s="237"/>
      <c r="L608" s="242"/>
      <c r="M608" s="243"/>
      <c r="N608" s="244"/>
      <c r="O608" s="244"/>
      <c r="P608" s="244"/>
      <c r="Q608" s="244"/>
      <c r="R608" s="244"/>
      <c r="S608" s="244"/>
      <c r="T608" s="245"/>
      <c r="AT608" s="246" t="s">
        <v>176</v>
      </c>
      <c r="AU608" s="246" t="s">
        <v>87</v>
      </c>
      <c r="AV608" s="13" t="s">
        <v>87</v>
      </c>
      <c r="AW608" s="13" t="s">
        <v>36</v>
      </c>
      <c r="AX608" s="13" t="s">
        <v>77</v>
      </c>
      <c r="AY608" s="246" t="s">
        <v>165</v>
      </c>
    </row>
    <row r="609" s="1" customFormat="1" ht="16.5" customHeight="1">
      <c r="B609" s="37"/>
      <c r="C609" s="210" t="s">
        <v>1070</v>
      </c>
      <c r="D609" s="210" t="s">
        <v>167</v>
      </c>
      <c r="E609" s="211" t="s">
        <v>1071</v>
      </c>
      <c r="F609" s="212" t="s">
        <v>1072</v>
      </c>
      <c r="G609" s="213" t="s">
        <v>324</v>
      </c>
      <c r="H609" s="214">
        <v>379.70999999999998</v>
      </c>
      <c r="I609" s="215"/>
      <c r="J609" s="216">
        <f>ROUND(I609*H609,2)</f>
        <v>0</v>
      </c>
      <c r="K609" s="212" t="s">
        <v>171</v>
      </c>
      <c r="L609" s="42"/>
      <c r="M609" s="217" t="s">
        <v>19</v>
      </c>
      <c r="N609" s="218" t="s">
        <v>48</v>
      </c>
      <c r="O609" s="82"/>
      <c r="P609" s="219">
        <f>O609*H609</f>
        <v>0</v>
      </c>
      <c r="Q609" s="219">
        <v>3.0000000000000001E-05</v>
      </c>
      <c r="R609" s="219">
        <f>Q609*H609</f>
        <v>0.0113913</v>
      </c>
      <c r="S609" s="219">
        <v>0</v>
      </c>
      <c r="T609" s="220">
        <f>S609*H609</f>
        <v>0</v>
      </c>
      <c r="AR609" s="221" t="s">
        <v>258</v>
      </c>
      <c r="AT609" s="221" t="s">
        <v>167</v>
      </c>
      <c r="AU609" s="221" t="s">
        <v>87</v>
      </c>
      <c r="AY609" s="16" t="s">
        <v>165</v>
      </c>
      <c r="BE609" s="222">
        <f>IF(N609="základní",J609,0)</f>
        <v>0</v>
      </c>
      <c r="BF609" s="222">
        <f>IF(N609="snížená",J609,0)</f>
        <v>0</v>
      </c>
      <c r="BG609" s="222">
        <f>IF(N609="zákl. přenesená",J609,0)</f>
        <v>0</v>
      </c>
      <c r="BH609" s="222">
        <f>IF(N609="sníž. přenesená",J609,0)</f>
        <v>0</v>
      </c>
      <c r="BI609" s="222">
        <f>IF(N609="nulová",J609,0)</f>
        <v>0</v>
      </c>
      <c r="BJ609" s="16" t="s">
        <v>85</v>
      </c>
      <c r="BK609" s="222">
        <f>ROUND(I609*H609,2)</f>
        <v>0</v>
      </c>
      <c r="BL609" s="16" t="s">
        <v>258</v>
      </c>
      <c r="BM609" s="221" t="s">
        <v>1073</v>
      </c>
    </row>
    <row r="610" s="1" customFormat="1">
      <c r="B610" s="37"/>
      <c r="C610" s="38"/>
      <c r="D610" s="223" t="s">
        <v>174</v>
      </c>
      <c r="E610" s="38"/>
      <c r="F610" s="224" t="s">
        <v>1074</v>
      </c>
      <c r="G610" s="38"/>
      <c r="H610" s="38"/>
      <c r="I610" s="134"/>
      <c r="J610" s="38"/>
      <c r="K610" s="38"/>
      <c r="L610" s="42"/>
      <c r="M610" s="225"/>
      <c r="N610" s="82"/>
      <c r="O610" s="82"/>
      <c r="P610" s="82"/>
      <c r="Q610" s="82"/>
      <c r="R610" s="82"/>
      <c r="S610" s="82"/>
      <c r="T610" s="83"/>
      <c r="AT610" s="16" t="s">
        <v>174</v>
      </c>
      <c r="AU610" s="16" t="s">
        <v>87</v>
      </c>
    </row>
    <row r="611" s="1" customFormat="1" ht="16.5" customHeight="1">
      <c r="B611" s="37"/>
      <c r="C611" s="210" t="s">
        <v>1075</v>
      </c>
      <c r="D611" s="210" t="s">
        <v>167</v>
      </c>
      <c r="E611" s="211" t="s">
        <v>1076</v>
      </c>
      <c r="F611" s="212" t="s">
        <v>1077</v>
      </c>
      <c r="G611" s="213" t="s">
        <v>377</v>
      </c>
      <c r="H611" s="214">
        <v>100</v>
      </c>
      <c r="I611" s="215"/>
      <c r="J611" s="216">
        <f>ROUND(I611*H611,2)</f>
        <v>0</v>
      </c>
      <c r="K611" s="212" t="s">
        <v>171</v>
      </c>
      <c r="L611" s="42"/>
      <c r="M611" s="217" t="s">
        <v>19</v>
      </c>
      <c r="N611" s="218" t="s">
        <v>48</v>
      </c>
      <c r="O611" s="82"/>
      <c r="P611" s="219">
        <f>O611*H611</f>
        <v>0</v>
      </c>
      <c r="Q611" s="219">
        <v>0</v>
      </c>
      <c r="R611" s="219">
        <f>Q611*H611</f>
        <v>0</v>
      </c>
      <c r="S611" s="219">
        <v>0</v>
      </c>
      <c r="T611" s="220">
        <f>S611*H611</f>
        <v>0</v>
      </c>
      <c r="AR611" s="221" t="s">
        <v>258</v>
      </c>
      <c r="AT611" s="221" t="s">
        <v>167</v>
      </c>
      <c r="AU611" s="221" t="s">
        <v>87</v>
      </c>
      <c r="AY611" s="16" t="s">
        <v>165</v>
      </c>
      <c r="BE611" s="222">
        <f>IF(N611="základní",J611,0)</f>
        <v>0</v>
      </c>
      <c r="BF611" s="222">
        <f>IF(N611="snížená",J611,0)</f>
        <v>0</v>
      </c>
      <c r="BG611" s="222">
        <f>IF(N611="zákl. přenesená",J611,0)</f>
        <v>0</v>
      </c>
      <c r="BH611" s="222">
        <f>IF(N611="sníž. přenesená",J611,0)</f>
        <v>0</v>
      </c>
      <c r="BI611" s="222">
        <f>IF(N611="nulová",J611,0)</f>
        <v>0</v>
      </c>
      <c r="BJ611" s="16" t="s">
        <v>85</v>
      </c>
      <c r="BK611" s="222">
        <f>ROUND(I611*H611,2)</f>
        <v>0</v>
      </c>
      <c r="BL611" s="16" t="s">
        <v>258</v>
      </c>
      <c r="BM611" s="221" t="s">
        <v>1078</v>
      </c>
    </row>
    <row r="612" s="1" customFormat="1">
      <c r="B612" s="37"/>
      <c r="C612" s="38"/>
      <c r="D612" s="223" t="s">
        <v>174</v>
      </c>
      <c r="E612" s="38"/>
      <c r="F612" s="224" t="s">
        <v>1074</v>
      </c>
      <c r="G612" s="38"/>
      <c r="H612" s="38"/>
      <c r="I612" s="134"/>
      <c r="J612" s="38"/>
      <c r="K612" s="38"/>
      <c r="L612" s="42"/>
      <c r="M612" s="225"/>
      <c r="N612" s="82"/>
      <c r="O612" s="82"/>
      <c r="P612" s="82"/>
      <c r="Q612" s="82"/>
      <c r="R612" s="82"/>
      <c r="S612" s="82"/>
      <c r="T612" s="83"/>
      <c r="AT612" s="16" t="s">
        <v>174</v>
      </c>
      <c r="AU612" s="16" t="s">
        <v>87</v>
      </c>
    </row>
    <row r="613" s="1" customFormat="1" ht="16.5" customHeight="1">
      <c r="B613" s="37"/>
      <c r="C613" s="210" t="s">
        <v>1079</v>
      </c>
      <c r="D613" s="210" t="s">
        <v>167</v>
      </c>
      <c r="E613" s="211" t="s">
        <v>1080</v>
      </c>
      <c r="F613" s="212" t="s">
        <v>1081</v>
      </c>
      <c r="G613" s="213" t="s">
        <v>238</v>
      </c>
      <c r="H613" s="214">
        <v>378.70999999999998</v>
      </c>
      <c r="I613" s="215"/>
      <c r="J613" s="216">
        <f>ROUND(I613*H613,2)</f>
        <v>0</v>
      </c>
      <c r="K613" s="212" t="s">
        <v>1082</v>
      </c>
      <c r="L613" s="42"/>
      <c r="M613" s="217" t="s">
        <v>19</v>
      </c>
      <c r="N613" s="218" t="s">
        <v>48</v>
      </c>
      <c r="O613" s="82"/>
      <c r="P613" s="219">
        <f>O613*H613</f>
        <v>0</v>
      </c>
      <c r="Q613" s="219">
        <v>0.0071500000000000001</v>
      </c>
      <c r="R613" s="219">
        <f>Q613*H613</f>
        <v>2.7077765</v>
      </c>
      <c r="S613" s="219">
        <v>0</v>
      </c>
      <c r="T613" s="220">
        <f>S613*H613</f>
        <v>0</v>
      </c>
      <c r="AR613" s="221" t="s">
        <v>258</v>
      </c>
      <c r="AT613" s="221" t="s">
        <v>167</v>
      </c>
      <c r="AU613" s="221" t="s">
        <v>87</v>
      </c>
      <c r="AY613" s="16" t="s">
        <v>165</v>
      </c>
      <c r="BE613" s="222">
        <f>IF(N613="základní",J613,0)</f>
        <v>0</v>
      </c>
      <c r="BF613" s="222">
        <f>IF(N613="snížená",J613,0)</f>
        <v>0</v>
      </c>
      <c r="BG613" s="222">
        <f>IF(N613="zákl. přenesená",J613,0)</f>
        <v>0</v>
      </c>
      <c r="BH613" s="222">
        <f>IF(N613="sníž. přenesená",J613,0)</f>
        <v>0</v>
      </c>
      <c r="BI613" s="222">
        <f>IF(N613="nulová",J613,0)</f>
        <v>0</v>
      </c>
      <c r="BJ613" s="16" t="s">
        <v>85</v>
      </c>
      <c r="BK613" s="222">
        <f>ROUND(I613*H613,2)</f>
        <v>0</v>
      </c>
      <c r="BL613" s="16" t="s">
        <v>258</v>
      </c>
      <c r="BM613" s="221" t="s">
        <v>1083</v>
      </c>
    </row>
    <row r="614" s="1" customFormat="1" ht="24" customHeight="1">
      <c r="B614" s="37"/>
      <c r="C614" s="210" t="s">
        <v>1084</v>
      </c>
      <c r="D614" s="210" t="s">
        <v>167</v>
      </c>
      <c r="E614" s="211" t="s">
        <v>1085</v>
      </c>
      <c r="F614" s="212" t="s">
        <v>1086</v>
      </c>
      <c r="G614" s="213" t="s">
        <v>238</v>
      </c>
      <c r="H614" s="214">
        <v>378.70999999999998</v>
      </c>
      <c r="I614" s="215"/>
      <c r="J614" s="216">
        <f>ROUND(I614*H614,2)</f>
        <v>0</v>
      </c>
      <c r="K614" s="212" t="s">
        <v>1082</v>
      </c>
      <c r="L614" s="42"/>
      <c r="M614" s="217" t="s">
        <v>19</v>
      </c>
      <c r="N614" s="218" t="s">
        <v>48</v>
      </c>
      <c r="O614" s="82"/>
      <c r="P614" s="219">
        <f>O614*H614</f>
        <v>0</v>
      </c>
      <c r="Q614" s="219">
        <v>0.0017899999999999999</v>
      </c>
      <c r="R614" s="219">
        <f>Q614*H614</f>
        <v>0.67789089999999996</v>
      </c>
      <c r="S614" s="219">
        <v>0</v>
      </c>
      <c r="T614" s="220">
        <f>S614*H614</f>
        <v>0</v>
      </c>
      <c r="AR614" s="221" t="s">
        <v>258</v>
      </c>
      <c r="AT614" s="221" t="s">
        <v>167</v>
      </c>
      <c r="AU614" s="221" t="s">
        <v>87</v>
      </c>
      <c r="AY614" s="16" t="s">
        <v>165</v>
      </c>
      <c r="BE614" s="222">
        <f>IF(N614="základní",J614,0)</f>
        <v>0</v>
      </c>
      <c r="BF614" s="222">
        <f>IF(N614="snížená",J614,0)</f>
        <v>0</v>
      </c>
      <c r="BG614" s="222">
        <f>IF(N614="zákl. přenesená",J614,0)</f>
        <v>0</v>
      </c>
      <c r="BH614" s="222">
        <f>IF(N614="sníž. přenesená",J614,0)</f>
        <v>0</v>
      </c>
      <c r="BI614" s="222">
        <f>IF(N614="nulová",J614,0)</f>
        <v>0</v>
      </c>
      <c r="BJ614" s="16" t="s">
        <v>85</v>
      </c>
      <c r="BK614" s="222">
        <f>ROUND(I614*H614,2)</f>
        <v>0</v>
      </c>
      <c r="BL614" s="16" t="s">
        <v>258</v>
      </c>
      <c r="BM614" s="221" t="s">
        <v>1087</v>
      </c>
    </row>
    <row r="615" s="1" customFormat="1" ht="36" customHeight="1">
      <c r="B615" s="37"/>
      <c r="C615" s="210" t="s">
        <v>1088</v>
      </c>
      <c r="D615" s="210" t="s">
        <v>167</v>
      </c>
      <c r="E615" s="211" t="s">
        <v>1089</v>
      </c>
      <c r="F615" s="212" t="s">
        <v>1090</v>
      </c>
      <c r="G615" s="213" t="s">
        <v>377</v>
      </c>
      <c r="H615" s="214">
        <v>3</v>
      </c>
      <c r="I615" s="215"/>
      <c r="J615" s="216">
        <f>ROUND(I615*H615,2)</f>
        <v>0</v>
      </c>
      <c r="K615" s="212" t="s">
        <v>417</v>
      </c>
      <c r="L615" s="42"/>
      <c r="M615" s="217" t="s">
        <v>19</v>
      </c>
      <c r="N615" s="218" t="s">
        <v>48</v>
      </c>
      <c r="O615" s="82"/>
      <c r="P615" s="219">
        <f>O615*H615</f>
        <v>0</v>
      </c>
      <c r="Q615" s="219">
        <v>0</v>
      </c>
      <c r="R615" s="219">
        <f>Q615*H615</f>
        <v>0</v>
      </c>
      <c r="S615" s="219">
        <v>0</v>
      </c>
      <c r="T615" s="220">
        <f>S615*H615</f>
        <v>0</v>
      </c>
      <c r="AR615" s="221" t="s">
        <v>258</v>
      </c>
      <c r="AT615" s="221" t="s">
        <v>167</v>
      </c>
      <c r="AU615" s="221" t="s">
        <v>87</v>
      </c>
      <c r="AY615" s="16" t="s">
        <v>165</v>
      </c>
      <c r="BE615" s="222">
        <f>IF(N615="základní",J615,0)</f>
        <v>0</v>
      </c>
      <c r="BF615" s="222">
        <f>IF(N615="snížená",J615,0)</f>
        <v>0</v>
      </c>
      <c r="BG615" s="222">
        <f>IF(N615="zákl. přenesená",J615,0)</f>
        <v>0</v>
      </c>
      <c r="BH615" s="222">
        <f>IF(N615="sníž. přenesená",J615,0)</f>
        <v>0</v>
      </c>
      <c r="BI615" s="222">
        <f>IF(N615="nulová",J615,0)</f>
        <v>0</v>
      </c>
      <c r="BJ615" s="16" t="s">
        <v>85</v>
      </c>
      <c r="BK615" s="222">
        <f>ROUND(I615*H615,2)</f>
        <v>0</v>
      </c>
      <c r="BL615" s="16" t="s">
        <v>258</v>
      </c>
      <c r="BM615" s="221" t="s">
        <v>1091</v>
      </c>
    </row>
    <row r="616" s="1" customFormat="1" ht="24" customHeight="1">
      <c r="B616" s="37"/>
      <c r="C616" s="210" t="s">
        <v>1092</v>
      </c>
      <c r="D616" s="210" t="s">
        <v>167</v>
      </c>
      <c r="E616" s="211" t="s">
        <v>1093</v>
      </c>
      <c r="F616" s="212" t="s">
        <v>1094</v>
      </c>
      <c r="G616" s="213" t="s">
        <v>202</v>
      </c>
      <c r="H616" s="214">
        <v>13.817</v>
      </c>
      <c r="I616" s="215"/>
      <c r="J616" s="216">
        <f>ROUND(I616*H616,2)</f>
        <v>0</v>
      </c>
      <c r="K616" s="212" t="s">
        <v>171</v>
      </c>
      <c r="L616" s="42"/>
      <c r="M616" s="217" t="s">
        <v>19</v>
      </c>
      <c r="N616" s="218" t="s">
        <v>48</v>
      </c>
      <c r="O616" s="82"/>
      <c r="P616" s="219">
        <f>O616*H616</f>
        <v>0</v>
      </c>
      <c r="Q616" s="219">
        <v>0</v>
      </c>
      <c r="R616" s="219">
        <f>Q616*H616</f>
        <v>0</v>
      </c>
      <c r="S616" s="219">
        <v>0</v>
      </c>
      <c r="T616" s="220">
        <f>S616*H616</f>
        <v>0</v>
      </c>
      <c r="AR616" s="221" t="s">
        <v>258</v>
      </c>
      <c r="AT616" s="221" t="s">
        <v>167</v>
      </c>
      <c r="AU616" s="221" t="s">
        <v>87</v>
      </c>
      <c r="AY616" s="16" t="s">
        <v>165</v>
      </c>
      <c r="BE616" s="222">
        <f>IF(N616="základní",J616,0)</f>
        <v>0</v>
      </c>
      <c r="BF616" s="222">
        <f>IF(N616="snížená",J616,0)</f>
        <v>0</v>
      </c>
      <c r="BG616" s="222">
        <f>IF(N616="zákl. přenesená",J616,0)</f>
        <v>0</v>
      </c>
      <c r="BH616" s="222">
        <f>IF(N616="sníž. přenesená",J616,0)</f>
        <v>0</v>
      </c>
      <c r="BI616" s="222">
        <f>IF(N616="nulová",J616,0)</f>
        <v>0</v>
      </c>
      <c r="BJ616" s="16" t="s">
        <v>85</v>
      </c>
      <c r="BK616" s="222">
        <f>ROUND(I616*H616,2)</f>
        <v>0</v>
      </c>
      <c r="BL616" s="16" t="s">
        <v>258</v>
      </c>
      <c r="BM616" s="221" t="s">
        <v>1095</v>
      </c>
    </row>
    <row r="617" s="1" customFormat="1">
      <c r="B617" s="37"/>
      <c r="C617" s="38"/>
      <c r="D617" s="223" t="s">
        <v>174</v>
      </c>
      <c r="E617" s="38"/>
      <c r="F617" s="224" t="s">
        <v>705</v>
      </c>
      <c r="G617" s="38"/>
      <c r="H617" s="38"/>
      <c r="I617" s="134"/>
      <c r="J617" s="38"/>
      <c r="K617" s="38"/>
      <c r="L617" s="42"/>
      <c r="M617" s="225"/>
      <c r="N617" s="82"/>
      <c r="O617" s="82"/>
      <c r="P617" s="82"/>
      <c r="Q617" s="82"/>
      <c r="R617" s="82"/>
      <c r="S617" s="82"/>
      <c r="T617" s="83"/>
      <c r="AT617" s="16" t="s">
        <v>174</v>
      </c>
      <c r="AU617" s="16" t="s">
        <v>87</v>
      </c>
    </row>
    <row r="618" s="11" customFormat="1" ht="22.8" customHeight="1">
      <c r="B618" s="194"/>
      <c r="C618" s="195"/>
      <c r="D618" s="196" t="s">
        <v>76</v>
      </c>
      <c r="E618" s="208" t="s">
        <v>1096</v>
      </c>
      <c r="F618" s="208" t="s">
        <v>1097</v>
      </c>
      <c r="G618" s="195"/>
      <c r="H618" s="195"/>
      <c r="I618" s="198"/>
      <c r="J618" s="209">
        <f>BK618</f>
        <v>0</v>
      </c>
      <c r="K618" s="195"/>
      <c r="L618" s="200"/>
      <c r="M618" s="201"/>
      <c r="N618" s="202"/>
      <c r="O618" s="202"/>
      <c r="P618" s="203">
        <f>SUM(P619:P628)</f>
        <v>0</v>
      </c>
      <c r="Q618" s="202"/>
      <c r="R618" s="203">
        <f>SUM(R619:R628)</f>
        <v>0.075908600000000007</v>
      </c>
      <c r="S618" s="202"/>
      <c r="T618" s="204">
        <f>SUM(T619:T628)</f>
        <v>0</v>
      </c>
      <c r="AR618" s="205" t="s">
        <v>87</v>
      </c>
      <c r="AT618" s="206" t="s">
        <v>76</v>
      </c>
      <c r="AU618" s="206" t="s">
        <v>85</v>
      </c>
      <c r="AY618" s="205" t="s">
        <v>165</v>
      </c>
      <c r="BK618" s="207">
        <f>SUM(BK619:BK628)</f>
        <v>0</v>
      </c>
    </row>
    <row r="619" s="1" customFormat="1" ht="16.5" customHeight="1">
      <c r="B619" s="37"/>
      <c r="C619" s="210" t="s">
        <v>1098</v>
      </c>
      <c r="D619" s="210" t="s">
        <v>167</v>
      </c>
      <c r="E619" s="211" t="s">
        <v>1099</v>
      </c>
      <c r="F619" s="212" t="s">
        <v>1100</v>
      </c>
      <c r="G619" s="213" t="s">
        <v>238</v>
      </c>
      <c r="H619" s="214">
        <v>18.335000000000001</v>
      </c>
      <c r="I619" s="215"/>
      <c r="J619" s="216">
        <f>ROUND(I619*H619,2)</f>
        <v>0</v>
      </c>
      <c r="K619" s="212" t="s">
        <v>171</v>
      </c>
      <c r="L619" s="42"/>
      <c r="M619" s="217" t="s">
        <v>19</v>
      </c>
      <c r="N619" s="218" t="s">
        <v>48</v>
      </c>
      <c r="O619" s="82"/>
      <c r="P619" s="219">
        <f>O619*H619</f>
        <v>0</v>
      </c>
      <c r="Q619" s="219">
        <v>0.00040000000000000002</v>
      </c>
      <c r="R619" s="219">
        <f>Q619*H619</f>
        <v>0.0073340000000000011</v>
      </c>
      <c r="S619" s="219">
        <v>0</v>
      </c>
      <c r="T619" s="220">
        <f>S619*H619</f>
        <v>0</v>
      </c>
      <c r="AR619" s="221" t="s">
        <v>258</v>
      </c>
      <c r="AT619" s="221" t="s">
        <v>167</v>
      </c>
      <c r="AU619" s="221" t="s">
        <v>87</v>
      </c>
      <c r="AY619" s="16" t="s">
        <v>165</v>
      </c>
      <c r="BE619" s="222">
        <f>IF(N619="základní",J619,0)</f>
        <v>0</v>
      </c>
      <c r="BF619" s="222">
        <f>IF(N619="snížená",J619,0)</f>
        <v>0</v>
      </c>
      <c r="BG619" s="222">
        <f>IF(N619="zákl. přenesená",J619,0)</f>
        <v>0</v>
      </c>
      <c r="BH619" s="222">
        <f>IF(N619="sníž. přenesená",J619,0)</f>
        <v>0</v>
      </c>
      <c r="BI619" s="222">
        <f>IF(N619="nulová",J619,0)</f>
        <v>0</v>
      </c>
      <c r="BJ619" s="16" t="s">
        <v>85</v>
      </c>
      <c r="BK619" s="222">
        <f>ROUND(I619*H619,2)</f>
        <v>0</v>
      </c>
      <c r="BL619" s="16" t="s">
        <v>258</v>
      </c>
      <c r="BM619" s="221" t="s">
        <v>1101</v>
      </c>
    </row>
    <row r="620" s="1" customFormat="1">
      <c r="B620" s="37"/>
      <c r="C620" s="38"/>
      <c r="D620" s="223" t="s">
        <v>174</v>
      </c>
      <c r="E620" s="38"/>
      <c r="F620" s="224" t="s">
        <v>1102</v>
      </c>
      <c r="G620" s="38"/>
      <c r="H620" s="38"/>
      <c r="I620" s="134"/>
      <c r="J620" s="38"/>
      <c r="K620" s="38"/>
      <c r="L620" s="42"/>
      <c r="M620" s="225"/>
      <c r="N620" s="82"/>
      <c r="O620" s="82"/>
      <c r="P620" s="82"/>
      <c r="Q620" s="82"/>
      <c r="R620" s="82"/>
      <c r="S620" s="82"/>
      <c r="T620" s="83"/>
      <c r="AT620" s="16" t="s">
        <v>174</v>
      </c>
      <c r="AU620" s="16" t="s">
        <v>87</v>
      </c>
    </row>
    <row r="621" s="12" customFormat="1">
      <c r="B621" s="226"/>
      <c r="C621" s="227"/>
      <c r="D621" s="223" t="s">
        <v>176</v>
      </c>
      <c r="E621" s="228" t="s">
        <v>19</v>
      </c>
      <c r="F621" s="229" t="s">
        <v>980</v>
      </c>
      <c r="G621" s="227"/>
      <c r="H621" s="228" t="s">
        <v>19</v>
      </c>
      <c r="I621" s="230"/>
      <c r="J621" s="227"/>
      <c r="K621" s="227"/>
      <c r="L621" s="231"/>
      <c r="M621" s="232"/>
      <c r="N621" s="233"/>
      <c r="O621" s="233"/>
      <c r="P621" s="233"/>
      <c r="Q621" s="233"/>
      <c r="R621" s="233"/>
      <c r="S621" s="233"/>
      <c r="T621" s="234"/>
      <c r="AT621" s="235" t="s">
        <v>176</v>
      </c>
      <c r="AU621" s="235" t="s">
        <v>87</v>
      </c>
      <c r="AV621" s="12" t="s">
        <v>85</v>
      </c>
      <c r="AW621" s="12" t="s">
        <v>36</v>
      </c>
      <c r="AX621" s="12" t="s">
        <v>77</v>
      </c>
      <c r="AY621" s="235" t="s">
        <v>165</v>
      </c>
    </row>
    <row r="622" s="13" customFormat="1">
      <c r="B622" s="236"/>
      <c r="C622" s="237"/>
      <c r="D622" s="223" t="s">
        <v>176</v>
      </c>
      <c r="E622" s="238" t="s">
        <v>19</v>
      </c>
      <c r="F622" s="239" t="s">
        <v>1103</v>
      </c>
      <c r="G622" s="237"/>
      <c r="H622" s="240">
        <v>9.0500000000000007</v>
      </c>
      <c r="I622" s="241"/>
      <c r="J622" s="237"/>
      <c r="K622" s="237"/>
      <c r="L622" s="242"/>
      <c r="M622" s="243"/>
      <c r="N622" s="244"/>
      <c r="O622" s="244"/>
      <c r="P622" s="244"/>
      <c r="Q622" s="244"/>
      <c r="R622" s="244"/>
      <c r="S622" s="244"/>
      <c r="T622" s="245"/>
      <c r="AT622" s="246" t="s">
        <v>176</v>
      </c>
      <c r="AU622" s="246" t="s">
        <v>87</v>
      </c>
      <c r="AV622" s="13" t="s">
        <v>87</v>
      </c>
      <c r="AW622" s="13" t="s">
        <v>36</v>
      </c>
      <c r="AX622" s="13" t="s">
        <v>77</v>
      </c>
      <c r="AY622" s="246" t="s">
        <v>165</v>
      </c>
    </row>
    <row r="623" s="13" customFormat="1">
      <c r="B623" s="236"/>
      <c r="C623" s="237"/>
      <c r="D623" s="223" t="s">
        <v>176</v>
      </c>
      <c r="E623" s="238" t="s">
        <v>19</v>
      </c>
      <c r="F623" s="239" t="s">
        <v>1104</v>
      </c>
      <c r="G623" s="237"/>
      <c r="H623" s="240">
        <v>6.6500000000000004</v>
      </c>
      <c r="I623" s="241"/>
      <c r="J623" s="237"/>
      <c r="K623" s="237"/>
      <c r="L623" s="242"/>
      <c r="M623" s="243"/>
      <c r="N623" s="244"/>
      <c r="O623" s="244"/>
      <c r="P623" s="244"/>
      <c r="Q623" s="244"/>
      <c r="R623" s="244"/>
      <c r="S623" s="244"/>
      <c r="T623" s="245"/>
      <c r="AT623" s="246" t="s">
        <v>176</v>
      </c>
      <c r="AU623" s="246" t="s">
        <v>87</v>
      </c>
      <c r="AV623" s="13" t="s">
        <v>87</v>
      </c>
      <c r="AW623" s="13" t="s">
        <v>36</v>
      </c>
      <c r="AX623" s="13" t="s">
        <v>77</v>
      </c>
      <c r="AY623" s="246" t="s">
        <v>165</v>
      </c>
    </row>
    <row r="624" s="13" customFormat="1">
      <c r="B624" s="236"/>
      <c r="C624" s="237"/>
      <c r="D624" s="223" t="s">
        <v>176</v>
      </c>
      <c r="E624" s="238" t="s">
        <v>19</v>
      </c>
      <c r="F624" s="239" t="s">
        <v>1105</v>
      </c>
      <c r="G624" s="237"/>
      <c r="H624" s="240">
        <v>2.6349999999999998</v>
      </c>
      <c r="I624" s="241"/>
      <c r="J624" s="237"/>
      <c r="K624" s="237"/>
      <c r="L624" s="242"/>
      <c r="M624" s="243"/>
      <c r="N624" s="244"/>
      <c r="O624" s="244"/>
      <c r="P624" s="244"/>
      <c r="Q624" s="244"/>
      <c r="R624" s="244"/>
      <c r="S624" s="244"/>
      <c r="T624" s="245"/>
      <c r="AT624" s="246" t="s">
        <v>176</v>
      </c>
      <c r="AU624" s="246" t="s">
        <v>87</v>
      </c>
      <c r="AV624" s="13" t="s">
        <v>87</v>
      </c>
      <c r="AW624" s="13" t="s">
        <v>36</v>
      </c>
      <c r="AX624" s="13" t="s">
        <v>77</v>
      </c>
      <c r="AY624" s="246" t="s">
        <v>165</v>
      </c>
    </row>
    <row r="625" s="1" customFormat="1" ht="16.5" customHeight="1">
      <c r="B625" s="37"/>
      <c r="C625" s="247" t="s">
        <v>1106</v>
      </c>
      <c r="D625" s="247" t="s">
        <v>218</v>
      </c>
      <c r="E625" s="248" t="s">
        <v>1107</v>
      </c>
      <c r="F625" s="249" t="s">
        <v>1108</v>
      </c>
      <c r="G625" s="250" t="s">
        <v>238</v>
      </c>
      <c r="H625" s="251">
        <v>20.169</v>
      </c>
      <c r="I625" s="252"/>
      <c r="J625" s="253">
        <f>ROUND(I625*H625,2)</f>
        <v>0</v>
      </c>
      <c r="K625" s="249" t="s">
        <v>171</v>
      </c>
      <c r="L625" s="254"/>
      <c r="M625" s="255" t="s">
        <v>19</v>
      </c>
      <c r="N625" s="256" t="s">
        <v>48</v>
      </c>
      <c r="O625" s="82"/>
      <c r="P625" s="219">
        <f>O625*H625</f>
        <v>0</v>
      </c>
      <c r="Q625" s="219">
        <v>0.0033999999999999998</v>
      </c>
      <c r="R625" s="219">
        <f>Q625*H625</f>
        <v>0.068574599999999999</v>
      </c>
      <c r="S625" s="219">
        <v>0</v>
      </c>
      <c r="T625" s="220">
        <f>S625*H625</f>
        <v>0</v>
      </c>
      <c r="AR625" s="221" t="s">
        <v>390</v>
      </c>
      <c r="AT625" s="221" t="s">
        <v>218</v>
      </c>
      <c r="AU625" s="221" t="s">
        <v>87</v>
      </c>
      <c r="AY625" s="16" t="s">
        <v>165</v>
      </c>
      <c r="BE625" s="222">
        <f>IF(N625="základní",J625,0)</f>
        <v>0</v>
      </c>
      <c r="BF625" s="222">
        <f>IF(N625="snížená",J625,0)</f>
        <v>0</v>
      </c>
      <c r="BG625" s="222">
        <f>IF(N625="zákl. přenesená",J625,0)</f>
        <v>0</v>
      </c>
      <c r="BH625" s="222">
        <f>IF(N625="sníž. přenesená",J625,0)</f>
        <v>0</v>
      </c>
      <c r="BI625" s="222">
        <f>IF(N625="nulová",J625,0)</f>
        <v>0</v>
      </c>
      <c r="BJ625" s="16" t="s">
        <v>85</v>
      </c>
      <c r="BK625" s="222">
        <f>ROUND(I625*H625,2)</f>
        <v>0</v>
      </c>
      <c r="BL625" s="16" t="s">
        <v>258</v>
      </c>
      <c r="BM625" s="221" t="s">
        <v>1109</v>
      </c>
    </row>
    <row r="626" s="13" customFormat="1">
      <c r="B626" s="236"/>
      <c r="C626" s="237"/>
      <c r="D626" s="223" t="s">
        <v>176</v>
      </c>
      <c r="E626" s="237"/>
      <c r="F626" s="239" t="s">
        <v>1110</v>
      </c>
      <c r="G626" s="237"/>
      <c r="H626" s="240">
        <v>20.169</v>
      </c>
      <c r="I626" s="241"/>
      <c r="J626" s="237"/>
      <c r="K626" s="237"/>
      <c r="L626" s="242"/>
      <c r="M626" s="243"/>
      <c r="N626" s="244"/>
      <c r="O626" s="244"/>
      <c r="P626" s="244"/>
      <c r="Q626" s="244"/>
      <c r="R626" s="244"/>
      <c r="S626" s="244"/>
      <c r="T626" s="245"/>
      <c r="AT626" s="246" t="s">
        <v>176</v>
      </c>
      <c r="AU626" s="246" t="s">
        <v>87</v>
      </c>
      <c r="AV626" s="13" t="s">
        <v>87</v>
      </c>
      <c r="AW626" s="13" t="s">
        <v>4</v>
      </c>
      <c r="AX626" s="13" t="s">
        <v>85</v>
      </c>
      <c r="AY626" s="246" t="s">
        <v>165</v>
      </c>
    </row>
    <row r="627" s="1" customFormat="1" ht="24" customHeight="1">
      <c r="B627" s="37"/>
      <c r="C627" s="210" t="s">
        <v>1111</v>
      </c>
      <c r="D627" s="210" t="s">
        <v>167</v>
      </c>
      <c r="E627" s="211" t="s">
        <v>1112</v>
      </c>
      <c r="F627" s="212" t="s">
        <v>1113</v>
      </c>
      <c r="G627" s="213" t="s">
        <v>202</v>
      </c>
      <c r="H627" s="214">
        <v>0.075999999999999998</v>
      </c>
      <c r="I627" s="215"/>
      <c r="J627" s="216">
        <f>ROUND(I627*H627,2)</f>
        <v>0</v>
      </c>
      <c r="K627" s="212" t="s">
        <v>171</v>
      </c>
      <c r="L627" s="42"/>
      <c r="M627" s="217" t="s">
        <v>19</v>
      </c>
      <c r="N627" s="218" t="s">
        <v>48</v>
      </c>
      <c r="O627" s="82"/>
      <c r="P627" s="219">
        <f>O627*H627</f>
        <v>0</v>
      </c>
      <c r="Q627" s="219">
        <v>0</v>
      </c>
      <c r="R627" s="219">
        <f>Q627*H627</f>
        <v>0</v>
      </c>
      <c r="S627" s="219">
        <v>0</v>
      </c>
      <c r="T627" s="220">
        <f>S627*H627</f>
        <v>0</v>
      </c>
      <c r="AR627" s="221" t="s">
        <v>258</v>
      </c>
      <c r="AT627" s="221" t="s">
        <v>167</v>
      </c>
      <c r="AU627" s="221" t="s">
        <v>87</v>
      </c>
      <c r="AY627" s="16" t="s">
        <v>165</v>
      </c>
      <c r="BE627" s="222">
        <f>IF(N627="základní",J627,0)</f>
        <v>0</v>
      </c>
      <c r="BF627" s="222">
        <f>IF(N627="snížená",J627,0)</f>
        <v>0</v>
      </c>
      <c r="BG627" s="222">
        <f>IF(N627="zákl. přenesená",J627,0)</f>
        <v>0</v>
      </c>
      <c r="BH627" s="222">
        <f>IF(N627="sníž. přenesená",J627,0)</f>
        <v>0</v>
      </c>
      <c r="BI627" s="222">
        <f>IF(N627="nulová",J627,0)</f>
        <v>0</v>
      </c>
      <c r="BJ627" s="16" t="s">
        <v>85</v>
      </c>
      <c r="BK627" s="222">
        <f>ROUND(I627*H627,2)</f>
        <v>0</v>
      </c>
      <c r="BL627" s="16" t="s">
        <v>258</v>
      </c>
      <c r="BM627" s="221" t="s">
        <v>1114</v>
      </c>
    </row>
    <row r="628" s="1" customFormat="1">
      <c r="B628" s="37"/>
      <c r="C628" s="38"/>
      <c r="D628" s="223" t="s">
        <v>174</v>
      </c>
      <c r="E628" s="38"/>
      <c r="F628" s="224" t="s">
        <v>962</v>
      </c>
      <c r="G628" s="38"/>
      <c r="H628" s="38"/>
      <c r="I628" s="134"/>
      <c r="J628" s="38"/>
      <c r="K628" s="38"/>
      <c r="L628" s="42"/>
      <c r="M628" s="225"/>
      <c r="N628" s="82"/>
      <c r="O628" s="82"/>
      <c r="P628" s="82"/>
      <c r="Q628" s="82"/>
      <c r="R628" s="82"/>
      <c r="S628" s="82"/>
      <c r="T628" s="83"/>
      <c r="AT628" s="16" t="s">
        <v>174</v>
      </c>
      <c r="AU628" s="16" t="s">
        <v>87</v>
      </c>
    </row>
    <row r="629" s="11" customFormat="1" ht="22.8" customHeight="1">
      <c r="B629" s="194"/>
      <c r="C629" s="195"/>
      <c r="D629" s="196" t="s">
        <v>76</v>
      </c>
      <c r="E629" s="208" t="s">
        <v>1115</v>
      </c>
      <c r="F629" s="208" t="s">
        <v>1116</v>
      </c>
      <c r="G629" s="195"/>
      <c r="H629" s="195"/>
      <c r="I629" s="198"/>
      <c r="J629" s="209">
        <f>BK629</f>
        <v>0</v>
      </c>
      <c r="K629" s="195"/>
      <c r="L629" s="200"/>
      <c r="M629" s="201"/>
      <c r="N629" s="202"/>
      <c r="O629" s="202"/>
      <c r="P629" s="203">
        <f>SUM(P630:P664)</f>
        <v>0</v>
      </c>
      <c r="Q629" s="202"/>
      <c r="R629" s="203">
        <f>SUM(R630:R664)</f>
        <v>2.1953510999999999</v>
      </c>
      <c r="S629" s="202"/>
      <c r="T629" s="204">
        <f>SUM(T630:T664)</f>
        <v>0</v>
      </c>
      <c r="AR629" s="205" t="s">
        <v>87</v>
      </c>
      <c r="AT629" s="206" t="s">
        <v>76</v>
      </c>
      <c r="AU629" s="206" t="s">
        <v>85</v>
      </c>
      <c r="AY629" s="205" t="s">
        <v>165</v>
      </c>
      <c r="BK629" s="207">
        <f>SUM(BK630:BK664)</f>
        <v>0</v>
      </c>
    </row>
    <row r="630" s="1" customFormat="1" ht="24" customHeight="1">
      <c r="B630" s="37"/>
      <c r="C630" s="210" t="s">
        <v>1117</v>
      </c>
      <c r="D630" s="210" t="s">
        <v>167</v>
      </c>
      <c r="E630" s="211" t="s">
        <v>1118</v>
      </c>
      <c r="F630" s="212" t="s">
        <v>1119</v>
      </c>
      <c r="G630" s="213" t="s">
        <v>238</v>
      </c>
      <c r="H630" s="214">
        <v>111.81999999999999</v>
      </c>
      <c r="I630" s="215"/>
      <c r="J630" s="216">
        <f>ROUND(I630*H630,2)</f>
        <v>0</v>
      </c>
      <c r="K630" s="212" t="s">
        <v>171</v>
      </c>
      <c r="L630" s="42"/>
      <c r="M630" s="217" t="s">
        <v>19</v>
      </c>
      <c r="N630" s="218" t="s">
        <v>48</v>
      </c>
      <c r="O630" s="82"/>
      <c r="P630" s="219">
        <f>O630*H630</f>
        <v>0</v>
      </c>
      <c r="Q630" s="219">
        <v>0.0053</v>
      </c>
      <c r="R630" s="219">
        <f>Q630*H630</f>
        <v>0.59264600000000001</v>
      </c>
      <c r="S630" s="219">
        <v>0</v>
      </c>
      <c r="T630" s="220">
        <f>S630*H630</f>
        <v>0</v>
      </c>
      <c r="AR630" s="221" t="s">
        <v>258</v>
      </c>
      <c r="AT630" s="221" t="s">
        <v>167</v>
      </c>
      <c r="AU630" s="221" t="s">
        <v>87</v>
      </c>
      <c r="AY630" s="16" t="s">
        <v>165</v>
      </c>
      <c r="BE630" s="222">
        <f>IF(N630="základní",J630,0)</f>
        <v>0</v>
      </c>
      <c r="BF630" s="222">
        <f>IF(N630="snížená",J630,0)</f>
        <v>0</v>
      </c>
      <c r="BG630" s="222">
        <f>IF(N630="zákl. přenesená",J630,0)</f>
        <v>0</v>
      </c>
      <c r="BH630" s="222">
        <f>IF(N630="sníž. přenesená",J630,0)</f>
        <v>0</v>
      </c>
      <c r="BI630" s="222">
        <f>IF(N630="nulová",J630,0)</f>
        <v>0</v>
      </c>
      <c r="BJ630" s="16" t="s">
        <v>85</v>
      </c>
      <c r="BK630" s="222">
        <f>ROUND(I630*H630,2)</f>
        <v>0</v>
      </c>
      <c r="BL630" s="16" t="s">
        <v>258</v>
      </c>
      <c r="BM630" s="221" t="s">
        <v>1120</v>
      </c>
    </row>
    <row r="631" s="1" customFormat="1">
      <c r="B631" s="37"/>
      <c r="C631" s="38"/>
      <c r="D631" s="223" t="s">
        <v>174</v>
      </c>
      <c r="E631" s="38"/>
      <c r="F631" s="224" t="s">
        <v>1121</v>
      </c>
      <c r="G631" s="38"/>
      <c r="H631" s="38"/>
      <c r="I631" s="134"/>
      <c r="J631" s="38"/>
      <c r="K631" s="38"/>
      <c r="L631" s="42"/>
      <c r="M631" s="225"/>
      <c r="N631" s="82"/>
      <c r="O631" s="82"/>
      <c r="P631" s="82"/>
      <c r="Q631" s="82"/>
      <c r="R631" s="82"/>
      <c r="S631" s="82"/>
      <c r="T631" s="83"/>
      <c r="AT631" s="16" t="s">
        <v>174</v>
      </c>
      <c r="AU631" s="16" t="s">
        <v>87</v>
      </c>
    </row>
    <row r="632" s="12" customFormat="1">
      <c r="B632" s="226"/>
      <c r="C632" s="227"/>
      <c r="D632" s="223" t="s">
        <v>176</v>
      </c>
      <c r="E632" s="228" t="s">
        <v>19</v>
      </c>
      <c r="F632" s="229" t="s">
        <v>622</v>
      </c>
      <c r="G632" s="227"/>
      <c r="H632" s="228" t="s">
        <v>19</v>
      </c>
      <c r="I632" s="230"/>
      <c r="J632" s="227"/>
      <c r="K632" s="227"/>
      <c r="L632" s="231"/>
      <c r="M632" s="232"/>
      <c r="N632" s="233"/>
      <c r="O632" s="233"/>
      <c r="P632" s="233"/>
      <c r="Q632" s="233"/>
      <c r="R632" s="233"/>
      <c r="S632" s="233"/>
      <c r="T632" s="234"/>
      <c r="AT632" s="235" t="s">
        <v>176</v>
      </c>
      <c r="AU632" s="235" t="s">
        <v>87</v>
      </c>
      <c r="AV632" s="12" t="s">
        <v>85</v>
      </c>
      <c r="AW632" s="12" t="s">
        <v>36</v>
      </c>
      <c r="AX632" s="12" t="s">
        <v>77</v>
      </c>
      <c r="AY632" s="235" t="s">
        <v>165</v>
      </c>
    </row>
    <row r="633" s="13" customFormat="1">
      <c r="B633" s="236"/>
      <c r="C633" s="237"/>
      <c r="D633" s="223" t="s">
        <v>176</v>
      </c>
      <c r="E633" s="238" t="s">
        <v>19</v>
      </c>
      <c r="F633" s="239" t="s">
        <v>1122</v>
      </c>
      <c r="G633" s="237"/>
      <c r="H633" s="240">
        <v>26.02</v>
      </c>
      <c r="I633" s="241"/>
      <c r="J633" s="237"/>
      <c r="K633" s="237"/>
      <c r="L633" s="242"/>
      <c r="M633" s="243"/>
      <c r="N633" s="244"/>
      <c r="O633" s="244"/>
      <c r="P633" s="244"/>
      <c r="Q633" s="244"/>
      <c r="R633" s="244"/>
      <c r="S633" s="244"/>
      <c r="T633" s="245"/>
      <c r="AT633" s="246" t="s">
        <v>176</v>
      </c>
      <c r="AU633" s="246" t="s">
        <v>87</v>
      </c>
      <c r="AV633" s="13" t="s">
        <v>87</v>
      </c>
      <c r="AW633" s="13" t="s">
        <v>36</v>
      </c>
      <c r="AX633" s="13" t="s">
        <v>77</v>
      </c>
      <c r="AY633" s="246" t="s">
        <v>165</v>
      </c>
    </row>
    <row r="634" s="12" customFormat="1">
      <c r="B634" s="226"/>
      <c r="C634" s="227"/>
      <c r="D634" s="223" t="s">
        <v>176</v>
      </c>
      <c r="E634" s="228" t="s">
        <v>19</v>
      </c>
      <c r="F634" s="229" t="s">
        <v>624</v>
      </c>
      <c r="G634" s="227"/>
      <c r="H634" s="228" t="s">
        <v>19</v>
      </c>
      <c r="I634" s="230"/>
      <c r="J634" s="227"/>
      <c r="K634" s="227"/>
      <c r="L634" s="231"/>
      <c r="M634" s="232"/>
      <c r="N634" s="233"/>
      <c r="O634" s="233"/>
      <c r="P634" s="233"/>
      <c r="Q634" s="233"/>
      <c r="R634" s="233"/>
      <c r="S634" s="233"/>
      <c r="T634" s="234"/>
      <c r="AT634" s="235" t="s">
        <v>176</v>
      </c>
      <c r="AU634" s="235" t="s">
        <v>87</v>
      </c>
      <c r="AV634" s="12" t="s">
        <v>85</v>
      </c>
      <c r="AW634" s="12" t="s">
        <v>36</v>
      </c>
      <c r="AX634" s="12" t="s">
        <v>77</v>
      </c>
      <c r="AY634" s="235" t="s">
        <v>165</v>
      </c>
    </row>
    <row r="635" s="13" customFormat="1">
      <c r="B635" s="236"/>
      <c r="C635" s="237"/>
      <c r="D635" s="223" t="s">
        <v>176</v>
      </c>
      <c r="E635" s="238" t="s">
        <v>19</v>
      </c>
      <c r="F635" s="239" t="s">
        <v>1122</v>
      </c>
      <c r="G635" s="237"/>
      <c r="H635" s="240">
        <v>26.02</v>
      </c>
      <c r="I635" s="241"/>
      <c r="J635" s="237"/>
      <c r="K635" s="237"/>
      <c r="L635" s="242"/>
      <c r="M635" s="243"/>
      <c r="N635" s="244"/>
      <c r="O635" s="244"/>
      <c r="P635" s="244"/>
      <c r="Q635" s="244"/>
      <c r="R635" s="244"/>
      <c r="S635" s="244"/>
      <c r="T635" s="245"/>
      <c r="AT635" s="246" t="s">
        <v>176</v>
      </c>
      <c r="AU635" s="246" t="s">
        <v>87</v>
      </c>
      <c r="AV635" s="13" t="s">
        <v>87</v>
      </c>
      <c r="AW635" s="13" t="s">
        <v>36</v>
      </c>
      <c r="AX635" s="13" t="s">
        <v>77</v>
      </c>
      <c r="AY635" s="246" t="s">
        <v>165</v>
      </c>
    </row>
    <row r="636" s="12" customFormat="1">
      <c r="B636" s="226"/>
      <c r="C636" s="227"/>
      <c r="D636" s="223" t="s">
        <v>176</v>
      </c>
      <c r="E636" s="228" t="s">
        <v>19</v>
      </c>
      <c r="F636" s="229" t="s">
        <v>626</v>
      </c>
      <c r="G636" s="227"/>
      <c r="H636" s="228" t="s">
        <v>19</v>
      </c>
      <c r="I636" s="230"/>
      <c r="J636" s="227"/>
      <c r="K636" s="227"/>
      <c r="L636" s="231"/>
      <c r="M636" s="232"/>
      <c r="N636" s="233"/>
      <c r="O636" s="233"/>
      <c r="P636" s="233"/>
      <c r="Q636" s="233"/>
      <c r="R636" s="233"/>
      <c r="S636" s="233"/>
      <c r="T636" s="234"/>
      <c r="AT636" s="235" t="s">
        <v>176</v>
      </c>
      <c r="AU636" s="235" t="s">
        <v>87</v>
      </c>
      <c r="AV636" s="12" t="s">
        <v>85</v>
      </c>
      <c r="AW636" s="12" t="s">
        <v>36</v>
      </c>
      <c r="AX636" s="12" t="s">
        <v>77</v>
      </c>
      <c r="AY636" s="235" t="s">
        <v>165</v>
      </c>
    </row>
    <row r="637" s="13" customFormat="1">
      <c r="B637" s="236"/>
      <c r="C637" s="237"/>
      <c r="D637" s="223" t="s">
        <v>176</v>
      </c>
      <c r="E637" s="238" t="s">
        <v>19</v>
      </c>
      <c r="F637" s="239" t="s">
        <v>1123</v>
      </c>
      <c r="G637" s="237"/>
      <c r="H637" s="240">
        <v>26.52</v>
      </c>
      <c r="I637" s="241"/>
      <c r="J637" s="237"/>
      <c r="K637" s="237"/>
      <c r="L637" s="242"/>
      <c r="M637" s="243"/>
      <c r="N637" s="244"/>
      <c r="O637" s="244"/>
      <c r="P637" s="244"/>
      <c r="Q637" s="244"/>
      <c r="R637" s="244"/>
      <c r="S637" s="244"/>
      <c r="T637" s="245"/>
      <c r="AT637" s="246" t="s">
        <v>176</v>
      </c>
      <c r="AU637" s="246" t="s">
        <v>87</v>
      </c>
      <c r="AV637" s="13" t="s">
        <v>87</v>
      </c>
      <c r="AW637" s="13" t="s">
        <v>36</v>
      </c>
      <c r="AX637" s="13" t="s">
        <v>77</v>
      </c>
      <c r="AY637" s="246" t="s">
        <v>165</v>
      </c>
    </row>
    <row r="638" s="12" customFormat="1">
      <c r="B638" s="226"/>
      <c r="C638" s="227"/>
      <c r="D638" s="223" t="s">
        <v>176</v>
      </c>
      <c r="E638" s="228" t="s">
        <v>19</v>
      </c>
      <c r="F638" s="229" t="s">
        <v>628</v>
      </c>
      <c r="G638" s="227"/>
      <c r="H638" s="228" t="s">
        <v>19</v>
      </c>
      <c r="I638" s="230"/>
      <c r="J638" s="227"/>
      <c r="K638" s="227"/>
      <c r="L638" s="231"/>
      <c r="M638" s="232"/>
      <c r="N638" s="233"/>
      <c r="O638" s="233"/>
      <c r="P638" s="233"/>
      <c r="Q638" s="233"/>
      <c r="R638" s="233"/>
      <c r="S638" s="233"/>
      <c r="T638" s="234"/>
      <c r="AT638" s="235" t="s">
        <v>176</v>
      </c>
      <c r="AU638" s="235" t="s">
        <v>87</v>
      </c>
      <c r="AV638" s="12" t="s">
        <v>85</v>
      </c>
      <c r="AW638" s="12" t="s">
        <v>36</v>
      </c>
      <c r="AX638" s="12" t="s">
        <v>77</v>
      </c>
      <c r="AY638" s="235" t="s">
        <v>165</v>
      </c>
    </row>
    <row r="639" s="13" customFormat="1">
      <c r="B639" s="236"/>
      <c r="C639" s="237"/>
      <c r="D639" s="223" t="s">
        <v>176</v>
      </c>
      <c r="E639" s="238" t="s">
        <v>19</v>
      </c>
      <c r="F639" s="239" t="s">
        <v>1124</v>
      </c>
      <c r="G639" s="237"/>
      <c r="H639" s="240">
        <v>26.059999999999999</v>
      </c>
      <c r="I639" s="241"/>
      <c r="J639" s="237"/>
      <c r="K639" s="237"/>
      <c r="L639" s="242"/>
      <c r="M639" s="243"/>
      <c r="N639" s="244"/>
      <c r="O639" s="244"/>
      <c r="P639" s="244"/>
      <c r="Q639" s="244"/>
      <c r="R639" s="244"/>
      <c r="S639" s="244"/>
      <c r="T639" s="245"/>
      <c r="AT639" s="246" t="s">
        <v>176</v>
      </c>
      <c r="AU639" s="246" t="s">
        <v>87</v>
      </c>
      <c r="AV639" s="13" t="s">
        <v>87</v>
      </c>
      <c r="AW639" s="13" t="s">
        <v>36</v>
      </c>
      <c r="AX639" s="13" t="s">
        <v>77</v>
      </c>
      <c r="AY639" s="246" t="s">
        <v>165</v>
      </c>
    </row>
    <row r="640" s="12" customFormat="1">
      <c r="B640" s="226"/>
      <c r="C640" s="227"/>
      <c r="D640" s="223" t="s">
        <v>176</v>
      </c>
      <c r="E640" s="228" t="s">
        <v>19</v>
      </c>
      <c r="F640" s="229" t="s">
        <v>1125</v>
      </c>
      <c r="G640" s="227"/>
      <c r="H640" s="228" t="s">
        <v>19</v>
      </c>
      <c r="I640" s="230"/>
      <c r="J640" s="227"/>
      <c r="K640" s="227"/>
      <c r="L640" s="231"/>
      <c r="M640" s="232"/>
      <c r="N640" s="233"/>
      <c r="O640" s="233"/>
      <c r="P640" s="233"/>
      <c r="Q640" s="233"/>
      <c r="R640" s="233"/>
      <c r="S640" s="233"/>
      <c r="T640" s="234"/>
      <c r="AT640" s="235" t="s">
        <v>176</v>
      </c>
      <c r="AU640" s="235" t="s">
        <v>87</v>
      </c>
      <c r="AV640" s="12" t="s">
        <v>85</v>
      </c>
      <c r="AW640" s="12" t="s">
        <v>36</v>
      </c>
      <c r="AX640" s="12" t="s">
        <v>77</v>
      </c>
      <c r="AY640" s="235" t="s">
        <v>165</v>
      </c>
    </row>
    <row r="641" s="13" customFormat="1">
      <c r="B641" s="236"/>
      <c r="C641" s="237"/>
      <c r="D641" s="223" t="s">
        <v>176</v>
      </c>
      <c r="E641" s="238" t="s">
        <v>19</v>
      </c>
      <c r="F641" s="239" t="s">
        <v>1126</v>
      </c>
      <c r="G641" s="237"/>
      <c r="H641" s="240">
        <v>7.2000000000000002</v>
      </c>
      <c r="I641" s="241"/>
      <c r="J641" s="237"/>
      <c r="K641" s="237"/>
      <c r="L641" s="242"/>
      <c r="M641" s="243"/>
      <c r="N641" s="244"/>
      <c r="O641" s="244"/>
      <c r="P641" s="244"/>
      <c r="Q641" s="244"/>
      <c r="R641" s="244"/>
      <c r="S641" s="244"/>
      <c r="T641" s="245"/>
      <c r="AT641" s="246" t="s">
        <v>176</v>
      </c>
      <c r="AU641" s="246" t="s">
        <v>87</v>
      </c>
      <c r="AV641" s="13" t="s">
        <v>87</v>
      </c>
      <c r="AW641" s="13" t="s">
        <v>36</v>
      </c>
      <c r="AX641" s="13" t="s">
        <v>77</v>
      </c>
      <c r="AY641" s="246" t="s">
        <v>165</v>
      </c>
    </row>
    <row r="642" s="1" customFormat="1" ht="16.5" customHeight="1">
      <c r="B642" s="37"/>
      <c r="C642" s="247" t="s">
        <v>1127</v>
      </c>
      <c r="D642" s="247" t="s">
        <v>218</v>
      </c>
      <c r="E642" s="248" t="s">
        <v>1128</v>
      </c>
      <c r="F642" s="249" t="s">
        <v>1129</v>
      </c>
      <c r="G642" s="250" t="s">
        <v>238</v>
      </c>
      <c r="H642" s="251">
        <v>123.002</v>
      </c>
      <c r="I642" s="252"/>
      <c r="J642" s="253">
        <f>ROUND(I642*H642,2)</f>
        <v>0</v>
      </c>
      <c r="K642" s="249" t="s">
        <v>171</v>
      </c>
      <c r="L642" s="254"/>
      <c r="M642" s="255" t="s">
        <v>19</v>
      </c>
      <c r="N642" s="256" t="s">
        <v>48</v>
      </c>
      <c r="O642" s="82"/>
      <c r="P642" s="219">
        <f>O642*H642</f>
        <v>0</v>
      </c>
      <c r="Q642" s="219">
        <v>0.0126</v>
      </c>
      <c r="R642" s="219">
        <f>Q642*H642</f>
        <v>1.5498251999999999</v>
      </c>
      <c r="S642" s="219">
        <v>0</v>
      </c>
      <c r="T642" s="220">
        <f>S642*H642</f>
        <v>0</v>
      </c>
      <c r="AR642" s="221" t="s">
        <v>390</v>
      </c>
      <c r="AT642" s="221" t="s">
        <v>218</v>
      </c>
      <c r="AU642" s="221" t="s">
        <v>87</v>
      </c>
      <c r="AY642" s="16" t="s">
        <v>165</v>
      </c>
      <c r="BE642" s="222">
        <f>IF(N642="základní",J642,0)</f>
        <v>0</v>
      </c>
      <c r="BF642" s="222">
        <f>IF(N642="snížená",J642,0)</f>
        <v>0</v>
      </c>
      <c r="BG642" s="222">
        <f>IF(N642="zákl. přenesená",J642,0)</f>
        <v>0</v>
      </c>
      <c r="BH642" s="222">
        <f>IF(N642="sníž. přenesená",J642,0)</f>
        <v>0</v>
      </c>
      <c r="BI642" s="222">
        <f>IF(N642="nulová",J642,0)</f>
        <v>0</v>
      </c>
      <c r="BJ642" s="16" t="s">
        <v>85</v>
      </c>
      <c r="BK642" s="222">
        <f>ROUND(I642*H642,2)</f>
        <v>0</v>
      </c>
      <c r="BL642" s="16" t="s">
        <v>258</v>
      </c>
      <c r="BM642" s="221" t="s">
        <v>1130</v>
      </c>
    </row>
    <row r="643" s="13" customFormat="1">
      <c r="B643" s="236"/>
      <c r="C643" s="237"/>
      <c r="D643" s="223" t="s">
        <v>176</v>
      </c>
      <c r="E643" s="237"/>
      <c r="F643" s="239" t="s">
        <v>1131</v>
      </c>
      <c r="G643" s="237"/>
      <c r="H643" s="240">
        <v>123.002</v>
      </c>
      <c r="I643" s="241"/>
      <c r="J643" s="237"/>
      <c r="K643" s="237"/>
      <c r="L643" s="242"/>
      <c r="M643" s="243"/>
      <c r="N643" s="244"/>
      <c r="O643" s="244"/>
      <c r="P643" s="244"/>
      <c r="Q643" s="244"/>
      <c r="R643" s="244"/>
      <c r="S643" s="244"/>
      <c r="T643" s="245"/>
      <c r="AT643" s="246" t="s">
        <v>176</v>
      </c>
      <c r="AU643" s="246" t="s">
        <v>87</v>
      </c>
      <c r="AV643" s="13" t="s">
        <v>87</v>
      </c>
      <c r="AW643" s="13" t="s">
        <v>4</v>
      </c>
      <c r="AX643" s="13" t="s">
        <v>85</v>
      </c>
      <c r="AY643" s="246" t="s">
        <v>165</v>
      </c>
    </row>
    <row r="644" s="1" customFormat="1" ht="16.5" customHeight="1">
      <c r="B644" s="37"/>
      <c r="C644" s="210" t="s">
        <v>1132</v>
      </c>
      <c r="D644" s="210" t="s">
        <v>167</v>
      </c>
      <c r="E644" s="211" t="s">
        <v>1133</v>
      </c>
      <c r="F644" s="212" t="s">
        <v>1134</v>
      </c>
      <c r="G644" s="213" t="s">
        <v>324</v>
      </c>
      <c r="H644" s="214">
        <v>67.909999999999997</v>
      </c>
      <c r="I644" s="215"/>
      <c r="J644" s="216">
        <f>ROUND(I644*H644,2)</f>
        <v>0</v>
      </c>
      <c r="K644" s="212" t="s">
        <v>171</v>
      </c>
      <c r="L644" s="42"/>
      <c r="M644" s="217" t="s">
        <v>19</v>
      </c>
      <c r="N644" s="218" t="s">
        <v>48</v>
      </c>
      <c r="O644" s="82"/>
      <c r="P644" s="219">
        <f>O644*H644</f>
        <v>0</v>
      </c>
      <c r="Q644" s="219">
        <v>0.00025999999999999998</v>
      </c>
      <c r="R644" s="219">
        <f>Q644*H644</f>
        <v>0.017656599999999998</v>
      </c>
      <c r="S644" s="219">
        <v>0</v>
      </c>
      <c r="T644" s="220">
        <f>S644*H644</f>
        <v>0</v>
      </c>
      <c r="AR644" s="221" t="s">
        <v>258</v>
      </c>
      <c r="AT644" s="221" t="s">
        <v>167</v>
      </c>
      <c r="AU644" s="221" t="s">
        <v>87</v>
      </c>
      <c r="AY644" s="16" t="s">
        <v>165</v>
      </c>
      <c r="BE644" s="222">
        <f>IF(N644="základní",J644,0)</f>
        <v>0</v>
      </c>
      <c r="BF644" s="222">
        <f>IF(N644="snížená",J644,0)</f>
        <v>0</v>
      </c>
      <c r="BG644" s="222">
        <f>IF(N644="zákl. přenesená",J644,0)</f>
        <v>0</v>
      </c>
      <c r="BH644" s="222">
        <f>IF(N644="sníž. přenesená",J644,0)</f>
        <v>0</v>
      </c>
      <c r="BI644" s="222">
        <f>IF(N644="nulová",J644,0)</f>
        <v>0</v>
      </c>
      <c r="BJ644" s="16" t="s">
        <v>85</v>
      </c>
      <c r="BK644" s="222">
        <f>ROUND(I644*H644,2)</f>
        <v>0</v>
      </c>
      <c r="BL644" s="16" t="s">
        <v>258</v>
      </c>
      <c r="BM644" s="221" t="s">
        <v>1135</v>
      </c>
    </row>
    <row r="645" s="1" customFormat="1">
      <c r="B645" s="37"/>
      <c r="C645" s="38"/>
      <c r="D645" s="223" t="s">
        <v>174</v>
      </c>
      <c r="E645" s="38"/>
      <c r="F645" s="224" t="s">
        <v>1136</v>
      </c>
      <c r="G645" s="38"/>
      <c r="H645" s="38"/>
      <c r="I645" s="134"/>
      <c r="J645" s="38"/>
      <c r="K645" s="38"/>
      <c r="L645" s="42"/>
      <c r="M645" s="225"/>
      <c r="N645" s="82"/>
      <c r="O645" s="82"/>
      <c r="P645" s="82"/>
      <c r="Q645" s="82"/>
      <c r="R645" s="82"/>
      <c r="S645" s="82"/>
      <c r="T645" s="83"/>
      <c r="AT645" s="16" t="s">
        <v>174</v>
      </c>
      <c r="AU645" s="16" t="s">
        <v>87</v>
      </c>
    </row>
    <row r="646" s="12" customFormat="1">
      <c r="B646" s="226"/>
      <c r="C646" s="227"/>
      <c r="D646" s="223" t="s">
        <v>176</v>
      </c>
      <c r="E646" s="228" t="s">
        <v>19</v>
      </c>
      <c r="F646" s="229" t="s">
        <v>622</v>
      </c>
      <c r="G646" s="227"/>
      <c r="H646" s="228" t="s">
        <v>19</v>
      </c>
      <c r="I646" s="230"/>
      <c r="J646" s="227"/>
      <c r="K646" s="227"/>
      <c r="L646" s="231"/>
      <c r="M646" s="232"/>
      <c r="N646" s="233"/>
      <c r="O646" s="233"/>
      <c r="P646" s="233"/>
      <c r="Q646" s="233"/>
      <c r="R646" s="233"/>
      <c r="S646" s="233"/>
      <c r="T646" s="234"/>
      <c r="AT646" s="235" t="s">
        <v>176</v>
      </c>
      <c r="AU646" s="235" t="s">
        <v>87</v>
      </c>
      <c r="AV646" s="12" t="s">
        <v>85</v>
      </c>
      <c r="AW646" s="12" t="s">
        <v>36</v>
      </c>
      <c r="AX646" s="12" t="s">
        <v>77</v>
      </c>
      <c r="AY646" s="235" t="s">
        <v>165</v>
      </c>
    </row>
    <row r="647" s="13" customFormat="1">
      <c r="B647" s="236"/>
      <c r="C647" s="237"/>
      <c r="D647" s="223" t="s">
        <v>176</v>
      </c>
      <c r="E647" s="238" t="s">
        <v>19</v>
      </c>
      <c r="F647" s="239" t="s">
        <v>1137</v>
      </c>
      <c r="G647" s="237"/>
      <c r="H647" s="240">
        <v>13.01</v>
      </c>
      <c r="I647" s="241"/>
      <c r="J647" s="237"/>
      <c r="K647" s="237"/>
      <c r="L647" s="242"/>
      <c r="M647" s="243"/>
      <c r="N647" s="244"/>
      <c r="O647" s="244"/>
      <c r="P647" s="244"/>
      <c r="Q647" s="244"/>
      <c r="R647" s="244"/>
      <c r="S647" s="244"/>
      <c r="T647" s="245"/>
      <c r="AT647" s="246" t="s">
        <v>176</v>
      </c>
      <c r="AU647" s="246" t="s">
        <v>87</v>
      </c>
      <c r="AV647" s="13" t="s">
        <v>87</v>
      </c>
      <c r="AW647" s="13" t="s">
        <v>36</v>
      </c>
      <c r="AX647" s="13" t="s">
        <v>77</v>
      </c>
      <c r="AY647" s="246" t="s">
        <v>165</v>
      </c>
    </row>
    <row r="648" s="12" customFormat="1">
      <c r="B648" s="226"/>
      <c r="C648" s="227"/>
      <c r="D648" s="223" t="s">
        <v>176</v>
      </c>
      <c r="E648" s="228" t="s">
        <v>19</v>
      </c>
      <c r="F648" s="229" t="s">
        <v>624</v>
      </c>
      <c r="G648" s="227"/>
      <c r="H648" s="228" t="s">
        <v>19</v>
      </c>
      <c r="I648" s="230"/>
      <c r="J648" s="227"/>
      <c r="K648" s="227"/>
      <c r="L648" s="231"/>
      <c r="M648" s="232"/>
      <c r="N648" s="233"/>
      <c r="O648" s="233"/>
      <c r="P648" s="233"/>
      <c r="Q648" s="233"/>
      <c r="R648" s="233"/>
      <c r="S648" s="233"/>
      <c r="T648" s="234"/>
      <c r="AT648" s="235" t="s">
        <v>176</v>
      </c>
      <c r="AU648" s="235" t="s">
        <v>87</v>
      </c>
      <c r="AV648" s="12" t="s">
        <v>85</v>
      </c>
      <c r="AW648" s="12" t="s">
        <v>36</v>
      </c>
      <c r="AX648" s="12" t="s">
        <v>77</v>
      </c>
      <c r="AY648" s="235" t="s">
        <v>165</v>
      </c>
    </row>
    <row r="649" s="13" customFormat="1">
      <c r="B649" s="236"/>
      <c r="C649" s="237"/>
      <c r="D649" s="223" t="s">
        <v>176</v>
      </c>
      <c r="E649" s="238" t="s">
        <v>19</v>
      </c>
      <c r="F649" s="239" t="s">
        <v>1137</v>
      </c>
      <c r="G649" s="237"/>
      <c r="H649" s="240">
        <v>13.01</v>
      </c>
      <c r="I649" s="241"/>
      <c r="J649" s="237"/>
      <c r="K649" s="237"/>
      <c r="L649" s="242"/>
      <c r="M649" s="243"/>
      <c r="N649" s="244"/>
      <c r="O649" s="244"/>
      <c r="P649" s="244"/>
      <c r="Q649" s="244"/>
      <c r="R649" s="244"/>
      <c r="S649" s="244"/>
      <c r="T649" s="245"/>
      <c r="AT649" s="246" t="s">
        <v>176</v>
      </c>
      <c r="AU649" s="246" t="s">
        <v>87</v>
      </c>
      <c r="AV649" s="13" t="s">
        <v>87</v>
      </c>
      <c r="AW649" s="13" t="s">
        <v>36</v>
      </c>
      <c r="AX649" s="13" t="s">
        <v>77</v>
      </c>
      <c r="AY649" s="246" t="s">
        <v>165</v>
      </c>
    </row>
    <row r="650" s="12" customFormat="1">
      <c r="B650" s="226"/>
      <c r="C650" s="227"/>
      <c r="D650" s="223" t="s">
        <v>176</v>
      </c>
      <c r="E650" s="228" t="s">
        <v>19</v>
      </c>
      <c r="F650" s="229" t="s">
        <v>626</v>
      </c>
      <c r="G650" s="227"/>
      <c r="H650" s="228" t="s">
        <v>19</v>
      </c>
      <c r="I650" s="230"/>
      <c r="J650" s="227"/>
      <c r="K650" s="227"/>
      <c r="L650" s="231"/>
      <c r="M650" s="232"/>
      <c r="N650" s="233"/>
      <c r="O650" s="233"/>
      <c r="P650" s="233"/>
      <c r="Q650" s="233"/>
      <c r="R650" s="233"/>
      <c r="S650" s="233"/>
      <c r="T650" s="234"/>
      <c r="AT650" s="235" t="s">
        <v>176</v>
      </c>
      <c r="AU650" s="235" t="s">
        <v>87</v>
      </c>
      <c r="AV650" s="12" t="s">
        <v>85</v>
      </c>
      <c r="AW650" s="12" t="s">
        <v>36</v>
      </c>
      <c r="AX650" s="12" t="s">
        <v>77</v>
      </c>
      <c r="AY650" s="235" t="s">
        <v>165</v>
      </c>
    </row>
    <row r="651" s="13" customFormat="1">
      <c r="B651" s="236"/>
      <c r="C651" s="237"/>
      <c r="D651" s="223" t="s">
        <v>176</v>
      </c>
      <c r="E651" s="238" t="s">
        <v>19</v>
      </c>
      <c r="F651" s="239" t="s">
        <v>1138</v>
      </c>
      <c r="G651" s="237"/>
      <c r="H651" s="240">
        <v>13.26</v>
      </c>
      <c r="I651" s="241"/>
      <c r="J651" s="237"/>
      <c r="K651" s="237"/>
      <c r="L651" s="242"/>
      <c r="M651" s="243"/>
      <c r="N651" s="244"/>
      <c r="O651" s="244"/>
      <c r="P651" s="244"/>
      <c r="Q651" s="244"/>
      <c r="R651" s="244"/>
      <c r="S651" s="244"/>
      <c r="T651" s="245"/>
      <c r="AT651" s="246" t="s">
        <v>176</v>
      </c>
      <c r="AU651" s="246" t="s">
        <v>87</v>
      </c>
      <c r="AV651" s="13" t="s">
        <v>87</v>
      </c>
      <c r="AW651" s="13" t="s">
        <v>36</v>
      </c>
      <c r="AX651" s="13" t="s">
        <v>77</v>
      </c>
      <c r="AY651" s="246" t="s">
        <v>165</v>
      </c>
    </row>
    <row r="652" s="12" customFormat="1">
      <c r="B652" s="226"/>
      <c r="C652" s="227"/>
      <c r="D652" s="223" t="s">
        <v>176</v>
      </c>
      <c r="E652" s="228" t="s">
        <v>19</v>
      </c>
      <c r="F652" s="229" t="s">
        <v>628</v>
      </c>
      <c r="G652" s="227"/>
      <c r="H652" s="228" t="s">
        <v>19</v>
      </c>
      <c r="I652" s="230"/>
      <c r="J652" s="227"/>
      <c r="K652" s="227"/>
      <c r="L652" s="231"/>
      <c r="M652" s="232"/>
      <c r="N652" s="233"/>
      <c r="O652" s="233"/>
      <c r="P652" s="233"/>
      <c r="Q652" s="233"/>
      <c r="R652" s="233"/>
      <c r="S652" s="233"/>
      <c r="T652" s="234"/>
      <c r="AT652" s="235" t="s">
        <v>176</v>
      </c>
      <c r="AU652" s="235" t="s">
        <v>87</v>
      </c>
      <c r="AV652" s="12" t="s">
        <v>85</v>
      </c>
      <c r="AW652" s="12" t="s">
        <v>36</v>
      </c>
      <c r="AX652" s="12" t="s">
        <v>77</v>
      </c>
      <c r="AY652" s="235" t="s">
        <v>165</v>
      </c>
    </row>
    <row r="653" s="13" customFormat="1">
      <c r="B653" s="236"/>
      <c r="C653" s="237"/>
      <c r="D653" s="223" t="s">
        <v>176</v>
      </c>
      <c r="E653" s="238" t="s">
        <v>19</v>
      </c>
      <c r="F653" s="239" t="s">
        <v>1139</v>
      </c>
      <c r="G653" s="237"/>
      <c r="H653" s="240">
        <v>13.029999999999999</v>
      </c>
      <c r="I653" s="241"/>
      <c r="J653" s="237"/>
      <c r="K653" s="237"/>
      <c r="L653" s="242"/>
      <c r="M653" s="243"/>
      <c r="N653" s="244"/>
      <c r="O653" s="244"/>
      <c r="P653" s="244"/>
      <c r="Q653" s="244"/>
      <c r="R653" s="244"/>
      <c r="S653" s="244"/>
      <c r="T653" s="245"/>
      <c r="AT653" s="246" t="s">
        <v>176</v>
      </c>
      <c r="AU653" s="246" t="s">
        <v>87</v>
      </c>
      <c r="AV653" s="13" t="s">
        <v>87</v>
      </c>
      <c r="AW653" s="13" t="s">
        <v>36</v>
      </c>
      <c r="AX653" s="13" t="s">
        <v>77</v>
      </c>
      <c r="AY653" s="246" t="s">
        <v>165</v>
      </c>
    </row>
    <row r="654" s="12" customFormat="1">
      <c r="B654" s="226"/>
      <c r="C654" s="227"/>
      <c r="D654" s="223" t="s">
        <v>176</v>
      </c>
      <c r="E654" s="228" t="s">
        <v>19</v>
      </c>
      <c r="F654" s="229" t="s">
        <v>1125</v>
      </c>
      <c r="G654" s="227"/>
      <c r="H654" s="228" t="s">
        <v>19</v>
      </c>
      <c r="I654" s="230"/>
      <c r="J654" s="227"/>
      <c r="K654" s="227"/>
      <c r="L654" s="231"/>
      <c r="M654" s="232"/>
      <c r="N654" s="233"/>
      <c r="O654" s="233"/>
      <c r="P654" s="233"/>
      <c r="Q654" s="233"/>
      <c r="R654" s="233"/>
      <c r="S654" s="233"/>
      <c r="T654" s="234"/>
      <c r="AT654" s="235" t="s">
        <v>176</v>
      </c>
      <c r="AU654" s="235" t="s">
        <v>87</v>
      </c>
      <c r="AV654" s="12" t="s">
        <v>85</v>
      </c>
      <c r="AW654" s="12" t="s">
        <v>36</v>
      </c>
      <c r="AX654" s="12" t="s">
        <v>77</v>
      </c>
      <c r="AY654" s="235" t="s">
        <v>165</v>
      </c>
    </row>
    <row r="655" s="13" customFormat="1">
      <c r="B655" s="236"/>
      <c r="C655" s="237"/>
      <c r="D655" s="223" t="s">
        <v>176</v>
      </c>
      <c r="E655" s="238" t="s">
        <v>19</v>
      </c>
      <c r="F655" s="239" t="s">
        <v>1140</v>
      </c>
      <c r="G655" s="237"/>
      <c r="H655" s="240">
        <v>15.6</v>
      </c>
      <c r="I655" s="241"/>
      <c r="J655" s="237"/>
      <c r="K655" s="237"/>
      <c r="L655" s="242"/>
      <c r="M655" s="243"/>
      <c r="N655" s="244"/>
      <c r="O655" s="244"/>
      <c r="P655" s="244"/>
      <c r="Q655" s="244"/>
      <c r="R655" s="244"/>
      <c r="S655" s="244"/>
      <c r="T655" s="245"/>
      <c r="AT655" s="246" t="s">
        <v>176</v>
      </c>
      <c r="AU655" s="246" t="s">
        <v>87</v>
      </c>
      <c r="AV655" s="13" t="s">
        <v>87</v>
      </c>
      <c r="AW655" s="13" t="s">
        <v>36</v>
      </c>
      <c r="AX655" s="13" t="s">
        <v>77</v>
      </c>
      <c r="AY655" s="246" t="s">
        <v>165</v>
      </c>
    </row>
    <row r="656" s="1" customFormat="1" ht="16.5" customHeight="1">
      <c r="B656" s="37"/>
      <c r="C656" s="210" t="s">
        <v>1141</v>
      </c>
      <c r="D656" s="210" t="s">
        <v>167</v>
      </c>
      <c r="E656" s="211" t="s">
        <v>1142</v>
      </c>
      <c r="F656" s="212" t="s">
        <v>1143</v>
      </c>
      <c r="G656" s="213" t="s">
        <v>238</v>
      </c>
      <c r="H656" s="214">
        <v>111.81999999999999</v>
      </c>
      <c r="I656" s="215"/>
      <c r="J656" s="216">
        <f>ROUND(I656*H656,2)</f>
        <v>0</v>
      </c>
      <c r="K656" s="212" t="s">
        <v>171</v>
      </c>
      <c r="L656" s="42"/>
      <c r="M656" s="217" t="s">
        <v>19</v>
      </c>
      <c r="N656" s="218" t="s">
        <v>48</v>
      </c>
      <c r="O656" s="82"/>
      <c r="P656" s="219">
        <f>O656*H656</f>
        <v>0</v>
      </c>
      <c r="Q656" s="219">
        <v>0.00029999999999999997</v>
      </c>
      <c r="R656" s="219">
        <f>Q656*H656</f>
        <v>0.033545999999999992</v>
      </c>
      <c r="S656" s="219">
        <v>0</v>
      </c>
      <c r="T656" s="220">
        <f>S656*H656</f>
        <v>0</v>
      </c>
      <c r="AR656" s="221" t="s">
        <v>258</v>
      </c>
      <c r="AT656" s="221" t="s">
        <v>167</v>
      </c>
      <c r="AU656" s="221" t="s">
        <v>87</v>
      </c>
      <c r="AY656" s="16" t="s">
        <v>165</v>
      </c>
      <c r="BE656" s="222">
        <f>IF(N656="základní",J656,0)</f>
        <v>0</v>
      </c>
      <c r="BF656" s="222">
        <f>IF(N656="snížená",J656,0)</f>
        <v>0</v>
      </c>
      <c r="BG656" s="222">
        <f>IF(N656="zákl. přenesená",J656,0)</f>
        <v>0</v>
      </c>
      <c r="BH656" s="222">
        <f>IF(N656="sníž. přenesená",J656,0)</f>
        <v>0</v>
      </c>
      <c r="BI656" s="222">
        <f>IF(N656="nulová",J656,0)</f>
        <v>0</v>
      </c>
      <c r="BJ656" s="16" t="s">
        <v>85</v>
      </c>
      <c r="BK656" s="222">
        <f>ROUND(I656*H656,2)</f>
        <v>0</v>
      </c>
      <c r="BL656" s="16" t="s">
        <v>258</v>
      </c>
      <c r="BM656" s="221" t="s">
        <v>1144</v>
      </c>
    </row>
    <row r="657" s="1" customFormat="1">
      <c r="B657" s="37"/>
      <c r="C657" s="38"/>
      <c r="D657" s="223" t="s">
        <v>174</v>
      </c>
      <c r="E657" s="38"/>
      <c r="F657" s="224" t="s">
        <v>1145</v>
      </c>
      <c r="G657" s="38"/>
      <c r="H657" s="38"/>
      <c r="I657" s="134"/>
      <c r="J657" s="38"/>
      <c r="K657" s="38"/>
      <c r="L657" s="42"/>
      <c r="M657" s="225"/>
      <c r="N657" s="82"/>
      <c r="O657" s="82"/>
      <c r="P657" s="82"/>
      <c r="Q657" s="82"/>
      <c r="R657" s="82"/>
      <c r="S657" s="82"/>
      <c r="T657" s="83"/>
      <c r="AT657" s="16" t="s">
        <v>174</v>
      </c>
      <c r="AU657" s="16" t="s">
        <v>87</v>
      </c>
    </row>
    <row r="658" s="1" customFormat="1" ht="16.5" customHeight="1">
      <c r="B658" s="37"/>
      <c r="C658" s="210" t="s">
        <v>1146</v>
      </c>
      <c r="D658" s="210" t="s">
        <v>167</v>
      </c>
      <c r="E658" s="211" t="s">
        <v>1147</v>
      </c>
      <c r="F658" s="212" t="s">
        <v>1148</v>
      </c>
      <c r="G658" s="213" t="s">
        <v>324</v>
      </c>
      <c r="H658" s="214">
        <v>55.909999999999997</v>
      </c>
      <c r="I658" s="215"/>
      <c r="J658" s="216">
        <f>ROUND(I658*H658,2)</f>
        <v>0</v>
      </c>
      <c r="K658" s="212" t="s">
        <v>171</v>
      </c>
      <c r="L658" s="42"/>
      <c r="M658" s="217" t="s">
        <v>19</v>
      </c>
      <c r="N658" s="218" t="s">
        <v>48</v>
      </c>
      <c r="O658" s="82"/>
      <c r="P658" s="219">
        <f>O658*H658</f>
        <v>0</v>
      </c>
      <c r="Q658" s="219">
        <v>3.0000000000000001E-05</v>
      </c>
      <c r="R658" s="219">
        <f>Q658*H658</f>
        <v>0.0016772999999999998</v>
      </c>
      <c r="S658" s="219">
        <v>0</v>
      </c>
      <c r="T658" s="220">
        <f>S658*H658</f>
        <v>0</v>
      </c>
      <c r="AR658" s="221" t="s">
        <v>258</v>
      </c>
      <c r="AT658" s="221" t="s">
        <v>167</v>
      </c>
      <c r="AU658" s="221" t="s">
        <v>87</v>
      </c>
      <c r="AY658" s="16" t="s">
        <v>165</v>
      </c>
      <c r="BE658" s="222">
        <f>IF(N658="základní",J658,0)</f>
        <v>0</v>
      </c>
      <c r="BF658" s="222">
        <f>IF(N658="snížená",J658,0)</f>
        <v>0</v>
      </c>
      <c r="BG658" s="222">
        <f>IF(N658="zákl. přenesená",J658,0)</f>
        <v>0</v>
      </c>
      <c r="BH658" s="222">
        <f>IF(N658="sníž. přenesená",J658,0)</f>
        <v>0</v>
      </c>
      <c r="BI658" s="222">
        <f>IF(N658="nulová",J658,0)</f>
        <v>0</v>
      </c>
      <c r="BJ658" s="16" t="s">
        <v>85</v>
      </c>
      <c r="BK658" s="222">
        <f>ROUND(I658*H658,2)</f>
        <v>0</v>
      </c>
      <c r="BL658" s="16" t="s">
        <v>258</v>
      </c>
      <c r="BM658" s="221" t="s">
        <v>1149</v>
      </c>
    </row>
    <row r="659" s="1" customFormat="1">
      <c r="B659" s="37"/>
      <c r="C659" s="38"/>
      <c r="D659" s="223" t="s">
        <v>174</v>
      </c>
      <c r="E659" s="38"/>
      <c r="F659" s="224" t="s">
        <v>1136</v>
      </c>
      <c r="G659" s="38"/>
      <c r="H659" s="38"/>
      <c r="I659" s="134"/>
      <c r="J659" s="38"/>
      <c r="K659" s="38"/>
      <c r="L659" s="42"/>
      <c r="M659" s="225"/>
      <c r="N659" s="82"/>
      <c r="O659" s="82"/>
      <c r="P659" s="82"/>
      <c r="Q659" s="82"/>
      <c r="R659" s="82"/>
      <c r="S659" s="82"/>
      <c r="T659" s="83"/>
      <c r="AT659" s="16" t="s">
        <v>174</v>
      </c>
      <c r="AU659" s="16" t="s">
        <v>87</v>
      </c>
    </row>
    <row r="660" s="13" customFormat="1">
      <c r="B660" s="236"/>
      <c r="C660" s="237"/>
      <c r="D660" s="223" t="s">
        <v>176</v>
      </c>
      <c r="E660" s="238" t="s">
        <v>19</v>
      </c>
      <c r="F660" s="239" t="s">
        <v>1150</v>
      </c>
      <c r="G660" s="237"/>
      <c r="H660" s="240">
        <v>55.909999999999997</v>
      </c>
      <c r="I660" s="241"/>
      <c r="J660" s="237"/>
      <c r="K660" s="237"/>
      <c r="L660" s="242"/>
      <c r="M660" s="243"/>
      <c r="N660" s="244"/>
      <c r="O660" s="244"/>
      <c r="P660" s="244"/>
      <c r="Q660" s="244"/>
      <c r="R660" s="244"/>
      <c r="S660" s="244"/>
      <c r="T660" s="245"/>
      <c r="AT660" s="246" t="s">
        <v>176</v>
      </c>
      <c r="AU660" s="246" t="s">
        <v>87</v>
      </c>
      <c r="AV660" s="13" t="s">
        <v>87</v>
      </c>
      <c r="AW660" s="13" t="s">
        <v>36</v>
      </c>
      <c r="AX660" s="13" t="s">
        <v>77</v>
      </c>
      <c r="AY660" s="246" t="s">
        <v>165</v>
      </c>
    </row>
    <row r="661" s="1" customFormat="1" ht="16.5" customHeight="1">
      <c r="B661" s="37"/>
      <c r="C661" s="210" t="s">
        <v>1151</v>
      </c>
      <c r="D661" s="210" t="s">
        <v>167</v>
      </c>
      <c r="E661" s="211" t="s">
        <v>1152</v>
      </c>
      <c r="F661" s="212" t="s">
        <v>1153</v>
      </c>
      <c r="G661" s="213" t="s">
        <v>377</v>
      </c>
      <c r="H661" s="214">
        <v>50</v>
      </c>
      <c r="I661" s="215"/>
      <c r="J661" s="216">
        <f>ROUND(I661*H661,2)</f>
        <v>0</v>
      </c>
      <c r="K661" s="212" t="s">
        <v>171</v>
      </c>
      <c r="L661" s="42"/>
      <c r="M661" s="217" t="s">
        <v>19</v>
      </c>
      <c r="N661" s="218" t="s">
        <v>48</v>
      </c>
      <c r="O661" s="82"/>
      <c r="P661" s="219">
        <f>O661*H661</f>
        <v>0</v>
      </c>
      <c r="Q661" s="219">
        <v>0</v>
      </c>
      <c r="R661" s="219">
        <f>Q661*H661</f>
        <v>0</v>
      </c>
      <c r="S661" s="219">
        <v>0</v>
      </c>
      <c r="T661" s="220">
        <f>S661*H661</f>
        <v>0</v>
      </c>
      <c r="AR661" s="221" t="s">
        <v>258</v>
      </c>
      <c r="AT661" s="221" t="s">
        <v>167</v>
      </c>
      <c r="AU661" s="221" t="s">
        <v>87</v>
      </c>
      <c r="AY661" s="16" t="s">
        <v>165</v>
      </c>
      <c r="BE661" s="222">
        <f>IF(N661="základní",J661,0)</f>
        <v>0</v>
      </c>
      <c r="BF661" s="222">
        <f>IF(N661="snížená",J661,0)</f>
        <v>0</v>
      </c>
      <c r="BG661" s="222">
        <f>IF(N661="zákl. přenesená",J661,0)</f>
        <v>0</v>
      </c>
      <c r="BH661" s="222">
        <f>IF(N661="sníž. přenesená",J661,0)</f>
        <v>0</v>
      </c>
      <c r="BI661" s="222">
        <f>IF(N661="nulová",J661,0)</f>
        <v>0</v>
      </c>
      <c r="BJ661" s="16" t="s">
        <v>85</v>
      </c>
      <c r="BK661" s="222">
        <f>ROUND(I661*H661,2)</f>
        <v>0</v>
      </c>
      <c r="BL661" s="16" t="s">
        <v>258</v>
      </c>
      <c r="BM661" s="221" t="s">
        <v>1154</v>
      </c>
    </row>
    <row r="662" s="1" customFormat="1">
      <c r="B662" s="37"/>
      <c r="C662" s="38"/>
      <c r="D662" s="223" t="s">
        <v>174</v>
      </c>
      <c r="E662" s="38"/>
      <c r="F662" s="224" t="s">
        <v>1136</v>
      </c>
      <c r="G662" s="38"/>
      <c r="H662" s="38"/>
      <c r="I662" s="134"/>
      <c r="J662" s="38"/>
      <c r="K662" s="38"/>
      <c r="L662" s="42"/>
      <c r="M662" s="225"/>
      <c r="N662" s="82"/>
      <c r="O662" s="82"/>
      <c r="P662" s="82"/>
      <c r="Q662" s="82"/>
      <c r="R662" s="82"/>
      <c r="S662" s="82"/>
      <c r="T662" s="83"/>
      <c r="AT662" s="16" t="s">
        <v>174</v>
      </c>
      <c r="AU662" s="16" t="s">
        <v>87</v>
      </c>
    </row>
    <row r="663" s="1" customFormat="1" ht="24" customHeight="1">
      <c r="B663" s="37"/>
      <c r="C663" s="210" t="s">
        <v>1155</v>
      </c>
      <c r="D663" s="210" t="s">
        <v>167</v>
      </c>
      <c r="E663" s="211" t="s">
        <v>1156</v>
      </c>
      <c r="F663" s="212" t="s">
        <v>1157</v>
      </c>
      <c r="G663" s="213" t="s">
        <v>202</v>
      </c>
      <c r="H663" s="214">
        <v>2.1949999999999998</v>
      </c>
      <c r="I663" s="215"/>
      <c r="J663" s="216">
        <f>ROUND(I663*H663,2)</f>
        <v>0</v>
      </c>
      <c r="K663" s="212" t="s">
        <v>171</v>
      </c>
      <c r="L663" s="42"/>
      <c r="M663" s="217" t="s">
        <v>19</v>
      </c>
      <c r="N663" s="218" t="s">
        <v>48</v>
      </c>
      <c r="O663" s="82"/>
      <c r="P663" s="219">
        <f>O663*H663</f>
        <v>0</v>
      </c>
      <c r="Q663" s="219">
        <v>0</v>
      </c>
      <c r="R663" s="219">
        <f>Q663*H663</f>
        <v>0</v>
      </c>
      <c r="S663" s="219">
        <v>0</v>
      </c>
      <c r="T663" s="220">
        <f>S663*H663</f>
        <v>0</v>
      </c>
      <c r="AR663" s="221" t="s">
        <v>258</v>
      </c>
      <c r="AT663" s="221" t="s">
        <v>167</v>
      </c>
      <c r="AU663" s="221" t="s">
        <v>87</v>
      </c>
      <c r="AY663" s="16" t="s">
        <v>165</v>
      </c>
      <c r="BE663" s="222">
        <f>IF(N663="základní",J663,0)</f>
        <v>0</v>
      </c>
      <c r="BF663" s="222">
        <f>IF(N663="snížená",J663,0)</f>
        <v>0</v>
      </c>
      <c r="BG663" s="222">
        <f>IF(N663="zákl. přenesená",J663,0)</f>
        <v>0</v>
      </c>
      <c r="BH663" s="222">
        <f>IF(N663="sníž. přenesená",J663,0)</f>
        <v>0</v>
      </c>
      <c r="BI663" s="222">
        <f>IF(N663="nulová",J663,0)</f>
        <v>0</v>
      </c>
      <c r="BJ663" s="16" t="s">
        <v>85</v>
      </c>
      <c r="BK663" s="222">
        <f>ROUND(I663*H663,2)</f>
        <v>0</v>
      </c>
      <c r="BL663" s="16" t="s">
        <v>258</v>
      </c>
      <c r="BM663" s="221" t="s">
        <v>1158</v>
      </c>
    </row>
    <row r="664" s="1" customFormat="1">
      <c r="B664" s="37"/>
      <c r="C664" s="38"/>
      <c r="D664" s="223" t="s">
        <v>174</v>
      </c>
      <c r="E664" s="38"/>
      <c r="F664" s="224" t="s">
        <v>705</v>
      </c>
      <c r="G664" s="38"/>
      <c r="H664" s="38"/>
      <c r="I664" s="134"/>
      <c r="J664" s="38"/>
      <c r="K664" s="38"/>
      <c r="L664" s="42"/>
      <c r="M664" s="225"/>
      <c r="N664" s="82"/>
      <c r="O664" s="82"/>
      <c r="P664" s="82"/>
      <c r="Q664" s="82"/>
      <c r="R664" s="82"/>
      <c r="S664" s="82"/>
      <c r="T664" s="83"/>
      <c r="AT664" s="16" t="s">
        <v>174</v>
      </c>
      <c r="AU664" s="16" t="s">
        <v>87</v>
      </c>
    </row>
    <row r="665" s="11" customFormat="1" ht="22.8" customHeight="1">
      <c r="B665" s="194"/>
      <c r="C665" s="195"/>
      <c r="D665" s="196" t="s">
        <v>76</v>
      </c>
      <c r="E665" s="208" t="s">
        <v>1159</v>
      </c>
      <c r="F665" s="208" t="s">
        <v>1160</v>
      </c>
      <c r="G665" s="195"/>
      <c r="H665" s="195"/>
      <c r="I665" s="198"/>
      <c r="J665" s="209">
        <f>BK665</f>
        <v>0</v>
      </c>
      <c r="K665" s="195"/>
      <c r="L665" s="200"/>
      <c r="M665" s="201"/>
      <c r="N665" s="202"/>
      <c r="O665" s="202"/>
      <c r="P665" s="203">
        <f>SUM(P666:P669)</f>
        <v>0</v>
      </c>
      <c r="Q665" s="202"/>
      <c r="R665" s="203">
        <f>SUM(R666:R669)</f>
        <v>0.0078439200000000008</v>
      </c>
      <c r="S665" s="202"/>
      <c r="T665" s="204">
        <f>SUM(T666:T669)</f>
        <v>0</v>
      </c>
      <c r="AR665" s="205" t="s">
        <v>87</v>
      </c>
      <c r="AT665" s="206" t="s">
        <v>76</v>
      </c>
      <c r="AU665" s="206" t="s">
        <v>85</v>
      </c>
      <c r="AY665" s="205" t="s">
        <v>165</v>
      </c>
      <c r="BK665" s="207">
        <f>SUM(BK666:BK669)</f>
        <v>0</v>
      </c>
    </row>
    <row r="666" s="1" customFormat="1" ht="16.5" customHeight="1">
      <c r="B666" s="37"/>
      <c r="C666" s="210" t="s">
        <v>1161</v>
      </c>
      <c r="D666" s="210" t="s">
        <v>167</v>
      </c>
      <c r="E666" s="211" t="s">
        <v>1162</v>
      </c>
      <c r="F666" s="212" t="s">
        <v>1163</v>
      </c>
      <c r="G666" s="213" t="s">
        <v>238</v>
      </c>
      <c r="H666" s="214">
        <v>21</v>
      </c>
      <c r="I666" s="215"/>
      <c r="J666" s="216">
        <f>ROUND(I666*H666,2)</f>
        <v>0</v>
      </c>
      <c r="K666" s="212" t="s">
        <v>171</v>
      </c>
      <c r="L666" s="42"/>
      <c r="M666" s="217" t="s">
        <v>19</v>
      </c>
      <c r="N666" s="218" t="s">
        <v>48</v>
      </c>
      <c r="O666" s="82"/>
      <c r="P666" s="219">
        <f>O666*H666</f>
        <v>0</v>
      </c>
      <c r="Q666" s="219">
        <v>0.00014352000000000001</v>
      </c>
      <c r="R666" s="219">
        <f>Q666*H666</f>
        <v>0.0030139200000000002</v>
      </c>
      <c r="S666" s="219">
        <v>0</v>
      </c>
      <c r="T666" s="220">
        <f>S666*H666</f>
        <v>0</v>
      </c>
      <c r="AR666" s="221" t="s">
        <v>258</v>
      </c>
      <c r="AT666" s="221" t="s">
        <v>167</v>
      </c>
      <c r="AU666" s="221" t="s">
        <v>87</v>
      </c>
      <c r="AY666" s="16" t="s">
        <v>165</v>
      </c>
      <c r="BE666" s="222">
        <f>IF(N666="základní",J666,0)</f>
        <v>0</v>
      </c>
      <c r="BF666" s="222">
        <f>IF(N666="snížená",J666,0)</f>
        <v>0</v>
      </c>
      <c r="BG666" s="222">
        <f>IF(N666="zákl. přenesená",J666,0)</f>
        <v>0</v>
      </c>
      <c r="BH666" s="222">
        <f>IF(N666="sníž. přenesená",J666,0)</f>
        <v>0</v>
      </c>
      <c r="BI666" s="222">
        <f>IF(N666="nulová",J666,0)</f>
        <v>0</v>
      </c>
      <c r="BJ666" s="16" t="s">
        <v>85</v>
      </c>
      <c r="BK666" s="222">
        <f>ROUND(I666*H666,2)</f>
        <v>0</v>
      </c>
      <c r="BL666" s="16" t="s">
        <v>258</v>
      </c>
      <c r="BM666" s="221" t="s">
        <v>1164</v>
      </c>
    </row>
    <row r="667" s="12" customFormat="1">
      <c r="B667" s="226"/>
      <c r="C667" s="227"/>
      <c r="D667" s="223" t="s">
        <v>176</v>
      </c>
      <c r="E667" s="228" t="s">
        <v>19</v>
      </c>
      <c r="F667" s="229" t="s">
        <v>1165</v>
      </c>
      <c r="G667" s="227"/>
      <c r="H667" s="228" t="s">
        <v>19</v>
      </c>
      <c r="I667" s="230"/>
      <c r="J667" s="227"/>
      <c r="K667" s="227"/>
      <c r="L667" s="231"/>
      <c r="M667" s="232"/>
      <c r="N667" s="233"/>
      <c r="O667" s="233"/>
      <c r="P667" s="233"/>
      <c r="Q667" s="233"/>
      <c r="R667" s="233"/>
      <c r="S667" s="233"/>
      <c r="T667" s="234"/>
      <c r="AT667" s="235" t="s">
        <v>176</v>
      </c>
      <c r="AU667" s="235" t="s">
        <v>87</v>
      </c>
      <c r="AV667" s="12" t="s">
        <v>85</v>
      </c>
      <c r="AW667" s="12" t="s">
        <v>36</v>
      </c>
      <c r="AX667" s="12" t="s">
        <v>77</v>
      </c>
      <c r="AY667" s="235" t="s">
        <v>165</v>
      </c>
    </row>
    <row r="668" s="13" customFormat="1">
      <c r="B668" s="236"/>
      <c r="C668" s="237"/>
      <c r="D668" s="223" t="s">
        <v>176</v>
      </c>
      <c r="E668" s="238" t="s">
        <v>19</v>
      </c>
      <c r="F668" s="239" t="s">
        <v>7</v>
      </c>
      <c r="G668" s="237"/>
      <c r="H668" s="240">
        <v>21</v>
      </c>
      <c r="I668" s="241"/>
      <c r="J668" s="237"/>
      <c r="K668" s="237"/>
      <c r="L668" s="242"/>
      <c r="M668" s="243"/>
      <c r="N668" s="244"/>
      <c r="O668" s="244"/>
      <c r="P668" s="244"/>
      <c r="Q668" s="244"/>
      <c r="R668" s="244"/>
      <c r="S668" s="244"/>
      <c r="T668" s="245"/>
      <c r="AT668" s="246" t="s">
        <v>176</v>
      </c>
      <c r="AU668" s="246" t="s">
        <v>87</v>
      </c>
      <c r="AV668" s="13" t="s">
        <v>87</v>
      </c>
      <c r="AW668" s="13" t="s">
        <v>36</v>
      </c>
      <c r="AX668" s="13" t="s">
        <v>77</v>
      </c>
      <c r="AY668" s="246" t="s">
        <v>165</v>
      </c>
    </row>
    <row r="669" s="1" customFormat="1" ht="16.5" customHeight="1">
      <c r="B669" s="37"/>
      <c r="C669" s="210" t="s">
        <v>1166</v>
      </c>
      <c r="D669" s="210" t="s">
        <v>167</v>
      </c>
      <c r="E669" s="211" t="s">
        <v>1167</v>
      </c>
      <c r="F669" s="212" t="s">
        <v>1168</v>
      </c>
      <c r="G669" s="213" t="s">
        <v>238</v>
      </c>
      <c r="H669" s="214">
        <v>21</v>
      </c>
      <c r="I669" s="215"/>
      <c r="J669" s="216">
        <f>ROUND(I669*H669,2)</f>
        <v>0</v>
      </c>
      <c r="K669" s="212" t="s">
        <v>171</v>
      </c>
      <c r="L669" s="42"/>
      <c r="M669" s="217" t="s">
        <v>19</v>
      </c>
      <c r="N669" s="218" t="s">
        <v>48</v>
      </c>
      <c r="O669" s="82"/>
      <c r="P669" s="219">
        <f>O669*H669</f>
        <v>0</v>
      </c>
      <c r="Q669" s="219">
        <v>0.00023000000000000001</v>
      </c>
      <c r="R669" s="219">
        <f>Q669*H669</f>
        <v>0.0048300000000000001</v>
      </c>
      <c r="S669" s="219">
        <v>0</v>
      </c>
      <c r="T669" s="220">
        <f>S669*H669</f>
        <v>0</v>
      </c>
      <c r="AR669" s="221" t="s">
        <v>258</v>
      </c>
      <c r="AT669" s="221" t="s">
        <v>167</v>
      </c>
      <c r="AU669" s="221" t="s">
        <v>87</v>
      </c>
      <c r="AY669" s="16" t="s">
        <v>165</v>
      </c>
      <c r="BE669" s="222">
        <f>IF(N669="základní",J669,0)</f>
        <v>0</v>
      </c>
      <c r="BF669" s="222">
        <f>IF(N669="snížená",J669,0)</f>
        <v>0</v>
      </c>
      <c r="BG669" s="222">
        <f>IF(N669="zákl. přenesená",J669,0)</f>
        <v>0</v>
      </c>
      <c r="BH669" s="222">
        <f>IF(N669="sníž. přenesená",J669,0)</f>
        <v>0</v>
      </c>
      <c r="BI669" s="222">
        <f>IF(N669="nulová",J669,0)</f>
        <v>0</v>
      </c>
      <c r="BJ669" s="16" t="s">
        <v>85</v>
      </c>
      <c r="BK669" s="222">
        <f>ROUND(I669*H669,2)</f>
        <v>0</v>
      </c>
      <c r="BL669" s="16" t="s">
        <v>258</v>
      </c>
      <c r="BM669" s="221" t="s">
        <v>1169</v>
      </c>
    </row>
    <row r="670" s="11" customFormat="1" ht="22.8" customHeight="1">
      <c r="B670" s="194"/>
      <c r="C670" s="195"/>
      <c r="D670" s="196" t="s">
        <v>76</v>
      </c>
      <c r="E670" s="208" t="s">
        <v>1170</v>
      </c>
      <c r="F670" s="208" t="s">
        <v>1171</v>
      </c>
      <c r="G670" s="195"/>
      <c r="H670" s="195"/>
      <c r="I670" s="198"/>
      <c r="J670" s="209">
        <f>BK670</f>
        <v>0</v>
      </c>
      <c r="K670" s="195"/>
      <c r="L670" s="200"/>
      <c r="M670" s="201"/>
      <c r="N670" s="202"/>
      <c r="O670" s="202"/>
      <c r="P670" s="203">
        <f>SUM(P671:P688)</f>
        <v>0</v>
      </c>
      <c r="Q670" s="202"/>
      <c r="R670" s="203">
        <f>SUM(R671:R688)</f>
        <v>1.8963269432000001</v>
      </c>
      <c r="S670" s="202"/>
      <c r="T670" s="204">
        <f>SUM(T671:T688)</f>
        <v>0.38478068000000004</v>
      </c>
      <c r="AR670" s="205" t="s">
        <v>87</v>
      </c>
      <c r="AT670" s="206" t="s">
        <v>76</v>
      </c>
      <c r="AU670" s="206" t="s">
        <v>85</v>
      </c>
      <c r="AY670" s="205" t="s">
        <v>165</v>
      </c>
      <c r="BK670" s="207">
        <f>SUM(BK671:BK688)</f>
        <v>0</v>
      </c>
    </row>
    <row r="671" s="1" customFormat="1" ht="16.5" customHeight="1">
      <c r="B671" s="37"/>
      <c r="C671" s="210" t="s">
        <v>1172</v>
      </c>
      <c r="D671" s="210" t="s">
        <v>167</v>
      </c>
      <c r="E671" s="211" t="s">
        <v>1173</v>
      </c>
      <c r="F671" s="212" t="s">
        <v>1174</v>
      </c>
      <c r="G671" s="213" t="s">
        <v>238</v>
      </c>
      <c r="H671" s="214">
        <v>1256.664</v>
      </c>
      <c r="I671" s="215"/>
      <c r="J671" s="216">
        <f>ROUND(I671*H671,2)</f>
        <v>0</v>
      </c>
      <c r="K671" s="212" t="s">
        <v>171</v>
      </c>
      <c r="L671" s="42"/>
      <c r="M671" s="217" t="s">
        <v>19</v>
      </c>
      <c r="N671" s="218" t="s">
        <v>48</v>
      </c>
      <c r="O671" s="82"/>
      <c r="P671" s="219">
        <f>O671*H671</f>
        <v>0</v>
      </c>
      <c r="Q671" s="219">
        <v>0</v>
      </c>
      <c r="R671" s="219">
        <f>Q671*H671</f>
        <v>0</v>
      </c>
      <c r="S671" s="219">
        <v>0</v>
      </c>
      <c r="T671" s="220">
        <f>S671*H671</f>
        <v>0</v>
      </c>
      <c r="AR671" s="221" t="s">
        <v>258</v>
      </c>
      <c r="AT671" s="221" t="s">
        <v>167</v>
      </c>
      <c r="AU671" s="221" t="s">
        <v>87</v>
      </c>
      <c r="AY671" s="16" t="s">
        <v>165</v>
      </c>
      <c r="BE671" s="222">
        <f>IF(N671="základní",J671,0)</f>
        <v>0</v>
      </c>
      <c r="BF671" s="222">
        <f>IF(N671="snížená",J671,0)</f>
        <v>0</v>
      </c>
      <c r="BG671" s="222">
        <f>IF(N671="zákl. přenesená",J671,0)</f>
        <v>0</v>
      </c>
      <c r="BH671" s="222">
        <f>IF(N671="sníž. přenesená",J671,0)</f>
        <v>0</v>
      </c>
      <c r="BI671" s="222">
        <f>IF(N671="nulová",J671,0)</f>
        <v>0</v>
      </c>
      <c r="BJ671" s="16" t="s">
        <v>85</v>
      </c>
      <c r="BK671" s="222">
        <f>ROUND(I671*H671,2)</f>
        <v>0</v>
      </c>
      <c r="BL671" s="16" t="s">
        <v>258</v>
      </c>
      <c r="BM671" s="221" t="s">
        <v>1175</v>
      </c>
    </row>
    <row r="672" s="1" customFormat="1" ht="16.5" customHeight="1">
      <c r="B672" s="37"/>
      <c r="C672" s="210" t="s">
        <v>1176</v>
      </c>
      <c r="D672" s="210" t="s">
        <v>167</v>
      </c>
      <c r="E672" s="211" t="s">
        <v>1177</v>
      </c>
      <c r="F672" s="212" t="s">
        <v>1178</v>
      </c>
      <c r="G672" s="213" t="s">
        <v>238</v>
      </c>
      <c r="H672" s="214">
        <v>1241.2280000000001</v>
      </c>
      <c r="I672" s="215"/>
      <c r="J672" s="216">
        <f>ROUND(I672*H672,2)</f>
        <v>0</v>
      </c>
      <c r="K672" s="212" t="s">
        <v>171</v>
      </c>
      <c r="L672" s="42"/>
      <c r="M672" s="217" t="s">
        <v>19</v>
      </c>
      <c r="N672" s="218" t="s">
        <v>48</v>
      </c>
      <c r="O672" s="82"/>
      <c r="P672" s="219">
        <f>O672*H672</f>
        <v>0</v>
      </c>
      <c r="Q672" s="219">
        <v>0.001</v>
      </c>
      <c r="R672" s="219">
        <f>Q672*H672</f>
        <v>1.241228</v>
      </c>
      <c r="S672" s="219">
        <v>0.00031</v>
      </c>
      <c r="T672" s="220">
        <f>S672*H672</f>
        <v>0.38478068000000004</v>
      </c>
      <c r="AR672" s="221" t="s">
        <v>258</v>
      </c>
      <c r="AT672" s="221" t="s">
        <v>167</v>
      </c>
      <c r="AU672" s="221" t="s">
        <v>87</v>
      </c>
      <c r="AY672" s="16" t="s">
        <v>165</v>
      </c>
      <c r="BE672" s="222">
        <f>IF(N672="základní",J672,0)</f>
        <v>0</v>
      </c>
      <c r="BF672" s="222">
        <f>IF(N672="snížená",J672,0)</f>
        <v>0</v>
      </c>
      <c r="BG672" s="222">
        <f>IF(N672="zákl. přenesená",J672,0)</f>
        <v>0</v>
      </c>
      <c r="BH672" s="222">
        <f>IF(N672="sníž. přenesená",J672,0)</f>
        <v>0</v>
      </c>
      <c r="BI672" s="222">
        <f>IF(N672="nulová",J672,0)</f>
        <v>0</v>
      </c>
      <c r="BJ672" s="16" t="s">
        <v>85</v>
      </c>
      <c r="BK672" s="222">
        <f>ROUND(I672*H672,2)</f>
        <v>0</v>
      </c>
      <c r="BL672" s="16" t="s">
        <v>258</v>
      </c>
      <c r="BM672" s="221" t="s">
        <v>1179</v>
      </c>
    </row>
    <row r="673" s="1" customFormat="1">
      <c r="B673" s="37"/>
      <c r="C673" s="38"/>
      <c r="D673" s="223" t="s">
        <v>174</v>
      </c>
      <c r="E673" s="38"/>
      <c r="F673" s="224" t="s">
        <v>1180</v>
      </c>
      <c r="G673" s="38"/>
      <c r="H673" s="38"/>
      <c r="I673" s="134"/>
      <c r="J673" s="38"/>
      <c r="K673" s="38"/>
      <c r="L673" s="42"/>
      <c r="M673" s="225"/>
      <c r="N673" s="82"/>
      <c r="O673" s="82"/>
      <c r="P673" s="82"/>
      <c r="Q673" s="82"/>
      <c r="R673" s="82"/>
      <c r="S673" s="82"/>
      <c r="T673" s="83"/>
      <c r="AT673" s="16" t="s">
        <v>174</v>
      </c>
      <c r="AU673" s="16" t="s">
        <v>87</v>
      </c>
    </row>
    <row r="674" s="12" customFormat="1">
      <c r="B674" s="226"/>
      <c r="C674" s="227"/>
      <c r="D674" s="223" t="s">
        <v>176</v>
      </c>
      <c r="E674" s="228" t="s">
        <v>19</v>
      </c>
      <c r="F674" s="229" t="s">
        <v>1181</v>
      </c>
      <c r="G674" s="227"/>
      <c r="H674" s="228" t="s">
        <v>19</v>
      </c>
      <c r="I674" s="230"/>
      <c r="J674" s="227"/>
      <c r="K674" s="227"/>
      <c r="L674" s="231"/>
      <c r="M674" s="232"/>
      <c r="N674" s="233"/>
      <c r="O674" s="233"/>
      <c r="P674" s="233"/>
      <c r="Q674" s="233"/>
      <c r="R674" s="233"/>
      <c r="S674" s="233"/>
      <c r="T674" s="234"/>
      <c r="AT674" s="235" t="s">
        <v>176</v>
      </c>
      <c r="AU674" s="235" t="s">
        <v>87</v>
      </c>
      <c r="AV674" s="12" t="s">
        <v>85</v>
      </c>
      <c r="AW674" s="12" t="s">
        <v>36</v>
      </c>
      <c r="AX674" s="12" t="s">
        <v>77</v>
      </c>
      <c r="AY674" s="235" t="s">
        <v>165</v>
      </c>
    </row>
    <row r="675" s="13" customFormat="1">
      <c r="B675" s="236"/>
      <c r="C675" s="237"/>
      <c r="D675" s="223" t="s">
        <v>176</v>
      </c>
      <c r="E675" s="238" t="s">
        <v>19</v>
      </c>
      <c r="F675" s="239" t="s">
        <v>1182</v>
      </c>
      <c r="G675" s="237"/>
      <c r="H675" s="240">
        <v>193.12000000000001</v>
      </c>
      <c r="I675" s="241"/>
      <c r="J675" s="237"/>
      <c r="K675" s="237"/>
      <c r="L675" s="242"/>
      <c r="M675" s="243"/>
      <c r="N675" s="244"/>
      <c r="O675" s="244"/>
      <c r="P675" s="244"/>
      <c r="Q675" s="244"/>
      <c r="R675" s="244"/>
      <c r="S675" s="244"/>
      <c r="T675" s="245"/>
      <c r="AT675" s="246" t="s">
        <v>176</v>
      </c>
      <c r="AU675" s="246" t="s">
        <v>87</v>
      </c>
      <c r="AV675" s="13" t="s">
        <v>87</v>
      </c>
      <c r="AW675" s="13" t="s">
        <v>36</v>
      </c>
      <c r="AX675" s="13" t="s">
        <v>77</v>
      </c>
      <c r="AY675" s="246" t="s">
        <v>165</v>
      </c>
    </row>
    <row r="676" s="12" customFormat="1">
      <c r="B676" s="226"/>
      <c r="C676" s="227"/>
      <c r="D676" s="223" t="s">
        <v>176</v>
      </c>
      <c r="E676" s="228" t="s">
        <v>19</v>
      </c>
      <c r="F676" s="229" t="s">
        <v>1183</v>
      </c>
      <c r="G676" s="227"/>
      <c r="H676" s="228" t="s">
        <v>19</v>
      </c>
      <c r="I676" s="230"/>
      <c r="J676" s="227"/>
      <c r="K676" s="227"/>
      <c r="L676" s="231"/>
      <c r="M676" s="232"/>
      <c r="N676" s="233"/>
      <c r="O676" s="233"/>
      <c r="P676" s="233"/>
      <c r="Q676" s="233"/>
      <c r="R676" s="233"/>
      <c r="S676" s="233"/>
      <c r="T676" s="234"/>
      <c r="AT676" s="235" t="s">
        <v>176</v>
      </c>
      <c r="AU676" s="235" t="s">
        <v>87</v>
      </c>
      <c r="AV676" s="12" t="s">
        <v>85</v>
      </c>
      <c r="AW676" s="12" t="s">
        <v>36</v>
      </c>
      <c r="AX676" s="12" t="s">
        <v>77</v>
      </c>
      <c r="AY676" s="235" t="s">
        <v>165</v>
      </c>
    </row>
    <row r="677" s="13" customFormat="1">
      <c r="B677" s="236"/>
      <c r="C677" s="237"/>
      <c r="D677" s="223" t="s">
        <v>176</v>
      </c>
      <c r="E677" s="238" t="s">
        <v>19</v>
      </c>
      <c r="F677" s="239" t="s">
        <v>264</v>
      </c>
      <c r="G677" s="237"/>
      <c r="H677" s="240">
        <v>1048.108</v>
      </c>
      <c r="I677" s="241"/>
      <c r="J677" s="237"/>
      <c r="K677" s="237"/>
      <c r="L677" s="242"/>
      <c r="M677" s="243"/>
      <c r="N677" s="244"/>
      <c r="O677" s="244"/>
      <c r="P677" s="244"/>
      <c r="Q677" s="244"/>
      <c r="R677" s="244"/>
      <c r="S677" s="244"/>
      <c r="T677" s="245"/>
      <c r="AT677" s="246" t="s">
        <v>176</v>
      </c>
      <c r="AU677" s="246" t="s">
        <v>87</v>
      </c>
      <c r="AV677" s="13" t="s">
        <v>87</v>
      </c>
      <c r="AW677" s="13" t="s">
        <v>36</v>
      </c>
      <c r="AX677" s="13" t="s">
        <v>77</v>
      </c>
      <c r="AY677" s="246" t="s">
        <v>165</v>
      </c>
    </row>
    <row r="678" s="1" customFormat="1" ht="16.5" customHeight="1">
      <c r="B678" s="37"/>
      <c r="C678" s="210" t="s">
        <v>1184</v>
      </c>
      <c r="D678" s="210" t="s">
        <v>167</v>
      </c>
      <c r="E678" s="211" t="s">
        <v>1185</v>
      </c>
      <c r="F678" s="212" t="s">
        <v>1186</v>
      </c>
      <c r="G678" s="213" t="s">
        <v>238</v>
      </c>
      <c r="H678" s="214">
        <v>1241.2280000000001</v>
      </c>
      <c r="I678" s="215"/>
      <c r="J678" s="216">
        <f>ROUND(I678*H678,2)</f>
        <v>0</v>
      </c>
      <c r="K678" s="212" t="s">
        <v>171</v>
      </c>
      <c r="L678" s="42"/>
      <c r="M678" s="217" t="s">
        <v>19</v>
      </c>
      <c r="N678" s="218" t="s">
        <v>48</v>
      </c>
      <c r="O678" s="82"/>
      <c r="P678" s="219">
        <f>O678*H678</f>
        <v>0</v>
      </c>
      <c r="Q678" s="219">
        <v>0</v>
      </c>
      <c r="R678" s="219">
        <f>Q678*H678</f>
        <v>0</v>
      </c>
      <c r="S678" s="219">
        <v>0</v>
      </c>
      <c r="T678" s="220">
        <f>S678*H678</f>
        <v>0</v>
      </c>
      <c r="AR678" s="221" t="s">
        <v>258</v>
      </c>
      <c r="AT678" s="221" t="s">
        <v>167</v>
      </c>
      <c r="AU678" s="221" t="s">
        <v>87</v>
      </c>
      <c r="AY678" s="16" t="s">
        <v>165</v>
      </c>
      <c r="BE678" s="222">
        <f>IF(N678="základní",J678,0)</f>
        <v>0</v>
      </c>
      <c r="BF678" s="222">
        <f>IF(N678="snížená",J678,0)</f>
        <v>0</v>
      </c>
      <c r="BG678" s="222">
        <f>IF(N678="zákl. přenesená",J678,0)</f>
        <v>0</v>
      </c>
      <c r="BH678" s="222">
        <f>IF(N678="sníž. přenesená",J678,0)</f>
        <v>0</v>
      </c>
      <c r="BI678" s="222">
        <f>IF(N678="nulová",J678,0)</f>
        <v>0</v>
      </c>
      <c r="BJ678" s="16" t="s">
        <v>85</v>
      </c>
      <c r="BK678" s="222">
        <f>ROUND(I678*H678,2)</f>
        <v>0</v>
      </c>
      <c r="BL678" s="16" t="s">
        <v>258</v>
      </c>
      <c r="BM678" s="221" t="s">
        <v>1187</v>
      </c>
    </row>
    <row r="679" s="1" customFormat="1" ht="16.5" customHeight="1">
      <c r="B679" s="37"/>
      <c r="C679" s="210" t="s">
        <v>1188</v>
      </c>
      <c r="D679" s="210" t="s">
        <v>167</v>
      </c>
      <c r="E679" s="211" t="s">
        <v>1189</v>
      </c>
      <c r="F679" s="212" t="s">
        <v>1190</v>
      </c>
      <c r="G679" s="213" t="s">
        <v>238</v>
      </c>
      <c r="H679" s="214">
        <v>1256.664</v>
      </c>
      <c r="I679" s="215"/>
      <c r="J679" s="216">
        <f>ROUND(I679*H679,2)</f>
        <v>0</v>
      </c>
      <c r="K679" s="212" t="s">
        <v>171</v>
      </c>
      <c r="L679" s="42"/>
      <c r="M679" s="217" t="s">
        <v>19</v>
      </c>
      <c r="N679" s="218" t="s">
        <v>48</v>
      </c>
      <c r="O679" s="82"/>
      <c r="P679" s="219">
        <f>O679*H679</f>
        <v>0</v>
      </c>
      <c r="Q679" s="219">
        <v>0.00020000000000000001</v>
      </c>
      <c r="R679" s="219">
        <f>Q679*H679</f>
        <v>0.25133280000000002</v>
      </c>
      <c r="S679" s="219">
        <v>0</v>
      </c>
      <c r="T679" s="220">
        <f>S679*H679</f>
        <v>0</v>
      </c>
      <c r="AR679" s="221" t="s">
        <v>258</v>
      </c>
      <c r="AT679" s="221" t="s">
        <v>167</v>
      </c>
      <c r="AU679" s="221" t="s">
        <v>87</v>
      </c>
      <c r="AY679" s="16" t="s">
        <v>165</v>
      </c>
      <c r="BE679" s="222">
        <f>IF(N679="základní",J679,0)</f>
        <v>0</v>
      </c>
      <c r="BF679" s="222">
        <f>IF(N679="snížená",J679,0)</f>
        <v>0</v>
      </c>
      <c r="BG679" s="222">
        <f>IF(N679="zákl. přenesená",J679,0)</f>
        <v>0</v>
      </c>
      <c r="BH679" s="222">
        <f>IF(N679="sníž. přenesená",J679,0)</f>
        <v>0</v>
      </c>
      <c r="BI679" s="222">
        <f>IF(N679="nulová",J679,0)</f>
        <v>0</v>
      </c>
      <c r="BJ679" s="16" t="s">
        <v>85</v>
      </c>
      <c r="BK679" s="222">
        <f>ROUND(I679*H679,2)</f>
        <v>0</v>
      </c>
      <c r="BL679" s="16" t="s">
        <v>258</v>
      </c>
      <c r="BM679" s="221" t="s">
        <v>1191</v>
      </c>
    </row>
    <row r="680" s="12" customFormat="1">
      <c r="B680" s="226"/>
      <c r="C680" s="227"/>
      <c r="D680" s="223" t="s">
        <v>176</v>
      </c>
      <c r="E680" s="228" t="s">
        <v>19</v>
      </c>
      <c r="F680" s="229" t="s">
        <v>1181</v>
      </c>
      <c r="G680" s="227"/>
      <c r="H680" s="228" t="s">
        <v>19</v>
      </c>
      <c r="I680" s="230"/>
      <c r="J680" s="227"/>
      <c r="K680" s="227"/>
      <c r="L680" s="231"/>
      <c r="M680" s="232"/>
      <c r="N680" s="233"/>
      <c r="O680" s="233"/>
      <c r="P680" s="233"/>
      <c r="Q680" s="233"/>
      <c r="R680" s="233"/>
      <c r="S680" s="233"/>
      <c r="T680" s="234"/>
      <c r="AT680" s="235" t="s">
        <v>176</v>
      </c>
      <c r="AU680" s="235" t="s">
        <v>87</v>
      </c>
      <c r="AV680" s="12" t="s">
        <v>85</v>
      </c>
      <c r="AW680" s="12" t="s">
        <v>36</v>
      </c>
      <c r="AX680" s="12" t="s">
        <v>77</v>
      </c>
      <c r="AY680" s="235" t="s">
        <v>165</v>
      </c>
    </row>
    <row r="681" s="13" customFormat="1">
      <c r="B681" s="236"/>
      <c r="C681" s="237"/>
      <c r="D681" s="223" t="s">
        <v>176</v>
      </c>
      <c r="E681" s="238" t="s">
        <v>19</v>
      </c>
      <c r="F681" s="239" t="s">
        <v>1182</v>
      </c>
      <c r="G681" s="237"/>
      <c r="H681" s="240">
        <v>193.12000000000001</v>
      </c>
      <c r="I681" s="241"/>
      <c r="J681" s="237"/>
      <c r="K681" s="237"/>
      <c r="L681" s="242"/>
      <c r="M681" s="243"/>
      <c r="N681" s="244"/>
      <c r="O681" s="244"/>
      <c r="P681" s="244"/>
      <c r="Q681" s="244"/>
      <c r="R681" s="244"/>
      <c r="S681" s="244"/>
      <c r="T681" s="245"/>
      <c r="AT681" s="246" t="s">
        <v>176</v>
      </c>
      <c r="AU681" s="246" t="s">
        <v>87</v>
      </c>
      <c r="AV681" s="13" t="s">
        <v>87</v>
      </c>
      <c r="AW681" s="13" t="s">
        <v>36</v>
      </c>
      <c r="AX681" s="13" t="s">
        <v>77</v>
      </c>
      <c r="AY681" s="246" t="s">
        <v>165</v>
      </c>
    </row>
    <row r="682" s="12" customFormat="1">
      <c r="B682" s="226"/>
      <c r="C682" s="227"/>
      <c r="D682" s="223" t="s">
        <v>176</v>
      </c>
      <c r="E682" s="228" t="s">
        <v>19</v>
      </c>
      <c r="F682" s="229" t="s">
        <v>1183</v>
      </c>
      <c r="G682" s="227"/>
      <c r="H682" s="228" t="s">
        <v>19</v>
      </c>
      <c r="I682" s="230"/>
      <c r="J682" s="227"/>
      <c r="K682" s="227"/>
      <c r="L682" s="231"/>
      <c r="M682" s="232"/>
      <c r="N682" s="233"/>
      <c r="O682" s="233"/>
      <c r="P682" s="233"/>
      <c r="Q682" s="233"/>
      <c r="R682" s="233"/>
      <c r="S682" s="233"/>
      <c r="T682" s="234"/>
      <c r="AT682" s="235" t="s">
        <v>176</v>
      </c>
      <c r="AU682" s="235" t="s">
        <v>87</v>
      </c>
      <c r="AV682" s="12" t="s">
        <v>85</v>
      </c>
      <c r="AW682" s="12" t="s">
        <v>36</v>
      </c>
      <c r="AX682" s="12" t="s">
        <v>77</v>
      </c>
      <c r="AY682" s="235" t="s">
        <v>165</v>
      </c>
    </row>
    <row r="683" s="13" customFormat="1">
      <c r="B683" s="236"/>
      <c r="C683" s="237"/>
      <c r="D683" s="223" t="s">
        <v>176</v>
      </c>
      <c r="E683" s="238" t="s">
        <v>19</v>
      </c>
      <c r="F683" s="239" t="s">
        <v>264</v>
      </c>
      <c r="G683" s="237"/>
      <c r="H683" s="240">
        <v>1048.108</v>
      </c>
      <c r="I683" s="241"/>
      <c r="J683" s="237"/>
      <c r="K683" s="237"/>
      <c r="L683" s="242"/>
      <c r="M683" s="243"/>
      <c r="N683" s="244"/>
      <c r="O683" s="244"/>
      <c r="P683" s="244"/>
      <c r="Q683" s="244"/>
      <c r="R683" s="244"/>
      <c r="S683" s="244"/>
      <c r="T683" s="245"/>
      <c r="AT683" s="246" t="s">
        <v>176</v>
      </c>
      <c r="AU683" s="246" t="s">
        <v>87</v>
      </c>
      <c r="AV683" s="13" t="s">
        <v>87</v>
      </c>
      <c r="AW683" s="13" t="s">
        <v>36</v>
      </c>
      <c r="AX683" s="13" t="s">
        <v>77</v>
      </c>
      <c r="AY683" s="246" t="s">
        <v>165</v>
      </c>
    </row>
    <row r="684" s="12" customFormat="1">
      <c r="B684" s="226"/>
      <c r="C684" s="227"/>
      <c r="D684" s="223" t="s">
        <v>176</v>
      </c>
      <c r="E684" s="228" t="s">
        <v>19</v>
      </c>
      <c r="F684" s="229" t="s">
        <v>1192</v>
      </c>
      <c r="G684" s="227"/>
      <c r="H684" s="228" t="s">
        <v>19</v>
      </c>
      <c r="I684" s="230"/>
      <c r="J684" s="227"/>
      <c r="K684" s="227"/>
      <c r="L684" s="231"/>
      <c r="M684" s="232"/>
      <c r="N684" s="233"/>
      <c r="O684" s="233"/>
      <c r="P684" s="233"/>
      <c r="Q684" s="233"/>
      <c r="R684" s="233"/>
      <c r="S684" s="233"/>
      <c r="T684" s="234"/>
      <c r="AT684" s="235" t="s">
        <v>176</v>
      </c>
      <c r="AU684" s="235" t="s">
        <v>87</v>
      </c>
      <c r="AV684" s="12" t="s">
        <v>85</v>
      </c>
      <c r="AW684" s="12" t="s">
        <v>36</v>
      </c>
      <c r="AX684" s="12" t="s">
        <v>77</v>
      </c>
      <c r="AY684" s="235" t="s">
        <v>165</v>
      </c>
    </row>
    <row r="685" s="13" customFormat="1">
      <c r="B685" s="236"/>
      <c r="C685" s="237"/>
      <c r="D685" s="223" t="s">
        <v>176</v>
      </c>
      <c r="E685" s="238" t="s">
        <v>19</v>
      </c>
      <c r="F685" s="239" t="s">
        <v>1193</v>
      </c>
      <c r="G685" s="237"/>
      <c r="H685" s="240">
        <v>1.75</v>
      </c>
      <c r="I685" s="241"/>
      <c r="J685" s="237"/>
      <c r="K685" s="237"/>
      <c r="L685" s="242"/>
      <c r="M685" s="243"/>
      <c r="N685" s="244"/>
      <c r="O685" s="244"/>
      <c r="P685" s="244"/>
      <c r="Q685" s="244"/>
      <c r="R685" s="244"/>
      <c r="S685" s="244"/>
      <c r="T685" s="245"/>
      <c r="AT685" s="246" t="s">
        <v>176</v>
      </c>
      <c r="AU685" s="246" t="s">
        <v>87</v>
      </c>
      <c r="AV685" s="13" t="s">
        <v>87</v>
      </c>
      <c r="AW685" s="13" t="s">
        <v>36</v>
      </c>
      <c r="AX685" s="13" t="s">
        <v>77</v>
      </c>
      <c r="AY685" s="246" t="s">
        <v>165</v>
      </c>
    </row>
    <row r="686" s="12" customFormat="1">
      <c r="B686" s="226"/>
      <c r="C686" s="227"/>
      <c r="D686" s="223" t="s">
        <v>176</v>
      </c>
      <c r="E686" s="228" t="s">
        <v>19</v>
      </c>
      <c r="F686" s="229" t="s">
        <v>1194</v>
      </c>
      <c r="G686" s="227"/>
      <c r="H686" s="228" t="s">
        <v>19</v>
      </c>
      <c r="I686" s="230"/>
      <c r="J686" s="227"/>
      <c r="K686" s="227"/>
      <c r="L686" s="231"/>
      <c r="M686" s="232"/>
      <c r="N686" s="233"/>
      <c r="O686" s="233"/>
      <c r="P686" s="233"/>
      <c r="Q686" s="233"/>
      <c r="R686" s="233"/>
      <c r="S686" s="233"/>
      <c r="T686" s="234"/>
      <c r="AT686" s="235" t="s">
        <v>176</v>
      </c>
      <c r="AU686" s="235" t="s">
        <v>87</v>
      </c>
      <c r="AV686" s="12" t="s">
        <v>85</v>
      </c>
      <c r="AW686" s="12" t="s">
        <v>36</v>
      </c>
      <c r="AX686" s="12" t="s">
        <v>77</v>
      </c>
      <c r="AY686" s="235" t="s">
        <v>165</v>
      </c>
    </row>
    <row r="687" s="13" customFormat="1">
      <c r="B687" s="236"/>
      <c r="C687" s="237"/>
      <c r="D687" s="223" t="s">
        <v>176</v>
      </c>
      <c r="E687" s="238" t="s">
        <v>19</v>
      </c>
      <c r="F687" s="239" t="s">
        <v>1195</v>
      </c>
      <c r="G687" s="237"/>
      <c r="H687" s="240">
        <v>13.686</v>
      </c>
      <c r="I687" s="241"/>
      <c r="J687" s="237"/>
      <c r="K687" s="237"/>
      <c r="L687" s="242"/>
      <c r="M687" s="243"/>
      <c r="N687" s="244"/>
      <c r="O687" s="244"/>
      <c r="P687" s="244"/>
      <c r="Q687" s="244"/>
      <c r="R687" s="244"/>
      <c r="S687" s="244"/>
      <c r="T687" s="245"/>
      <c r="AT687" s="246" t="s">
        <v>176</v>
      </c>
      <c r="AU687" s="246" t="s">
        <v>87</v>
      </c>
      <c r="AV687" s="13" t="s">
        <v>87</v>
      </c>
      <c r="AW687" s="13" t="s">
        <v>36</v>
      </c>
      <c r="AX687" s="13" t="s">
        <v>77</v>
      </c>
      <c r="AY687" s="246" t="s">
        <v>165</v>
      </c>
    </row>
    <row r="688" s="1" customFormat="1" ht="24" customHeight="1">
      <c r="B688" s="37"/>
      <c r="C688" s="210" t="s">
        <v>1196</v>
      </c>
      <c r="D688" s="210" t="s">
        <v>167</v>
      </c>
      <c r="E688" s="211" t="s">
        <v>1197</v>
      </c>
      <c r="F688" s="212" t="s">
        <v>1198</v>
      </c>
      <c r="G688" s="213" t="s">
        <v>238</v>
      </c>
      <c r="H688" s="214">
        <v>1256.664</v>
      </c>
      <c r="I688" s="215"/>
      <c r="J688" s="216">
        <f>ROUND(I688*H688,2)</f>
        <v>0</v>
      </c>
      <c r="K688" s="212" t="s">
        <v>171</v>
      </c>
      <c r="L688" s="42"/>
      <c r="M688" s="217" t="s">
        <v>19</v>
      </c>
      <c r="N688" s="218" t="s">
        <v>48</v>
      </c>
      <c r="O688" s="82"/>
      <c r="P688" s="219">
        <f>O688*H688</f>
        <v>0</v>
      </c>
      <c r="Q688" s="219">
        <v>0.0003213</v>
      </c>
      <c r="R688" s="219">
        <f>Q688*H688</f>
        <v>0.40376614319999998</v>
      </c>
      <c r="S688" s="219">
        <v>0</v>
      </c>
      <c r="T688" s="220">
        <f>S688*H688</f>
        <v>0</v>
      </c>
      <c r="AR688" s="221" t="s">
        <v>258</v>
      </c>
      <c r="AT688" s="221" t="s">
        <v>167</v>
      </c>
      <c r="AU688" s="221" t="s">
        <v>87</v>
      </c>
      <c r="AY688" s="16" t="s">
        <v>165</v>
      </c>
      <c r="BE688" s="222">
        <f>IF(N688="základní",J688,0)</f>
        <v>0</v>
      </c>
      <c r="BF688" s="222">
        <f>IF(N688="snížená",J688,0)</f>
        <v>0</v>
      </c>
      <c r="BG688" s="222">
        <f>IF(N688="zákl. přenesená",J688,0)</f>
        <v>0</v>
      </c>
      <c r="BH688" s="222">
        <f>IF(N688="sníž. přenesená",J688,0)</f>
        <v>0</v>
      </c>
      <c r="BI688" s="222">
        <f>IF(N688="nulová",J688,0)</f>
        <v>0</v>
      </c>
      <c r="BJ688" s="16" t="s">
        <v>85</v>
      </c>
      <c r="BK688" s="222">
        <f>ROUND(I688*H688,2)</f>
        <v>0</v>
      </c>
      <c r="BL688" s="16" t="s">
        <v>258</v>
      </c>
      <c r="BM688" s="221" t="s">
        <v>1199</v>
      </c>
    </row>
    <row r="689" s="11" customFormat="1" ht="22.8" customHeight="1">
      <c r="B689" s="194"/>
      <c r="C689" s="195"/>
      <c r="D689" s="196" t="s">
        <v>76</v>
      </c>
      <c r="E689" s="208" t="s">
        <v>1200</v>
      </c>
      <c r="F689" s="208" t="s">
        <v>1201</v>
      </c>
      <c r="G689" s="195"/>
      <c r="H689" s="195"/>
      <c r="I689" s="198"/>
      <c r="J689" s="209">
        <f>BK689</f>
        <v>0</v>
      </c>
      <c r="K689" s="195"/>
      <c r="L689" s="200"/>
      <c r="M689" s="201"/>
      <c r="N689" s="202"/>
      <c r="O689" s="202"/>
      <c r="P689" s="203">
        <f>P690+P693+P695+P710+P713+P715+P768</f>
        <v>0</v>
      </c>
      <c r="Q689" s="202"/>
      <c r="R689" s="203">
        <f>R690+R693+R695+R710+R713+R715+R768</f>
        <v>0.49462999999999996</v>
      </c>
      <c r="S689" s="202"/>
      <c r="T689" s="204">
        <f>T690+T693+T695+T710+T713+T715+T768</f>
        <v>0</v>
      </c>
      <c r="AR689" s="205" t="s">
        <v>87</v>
      </c>
      <c r="AT689" s="206" t="s">
        <v>76</v>
      </c>
      <c r="AU689" s="206" t="s">
        <v>85</v>
      </c>
      <c r="AY689" s="205" t="s">
        <v>165</v>
      </c>
      <c r="BK689" s="207">
        <f>BK690+BK693+BK695+BK710+BK713+BK715+BK768</f>
        <v>0</v>
      </c>
    </row>
    <row r="690" s="11" customFormat="1" ht="20.88" customHeight="1">
      <c r="B690" s="194"/>
      <c r="C690" s="195"/>
      <c r="D690" s="196" t="s">
        <v>76</v>
      </c>
      <c r="E690" s="208" t="s">
        <v>1202</v>
      </c>
      <c r="F690" s="208" t="s">
        <v>1203</v>
      </c>
      <c r="G690" s="195"/>
      <c r="H690" s="195"/>
      <c r="I690" s="198"/>
      <c r="J690" s="209">
        <f>BK690</f>
        <v>0</v>
      </c>
      <c r="K690" s="195"/>
      <c r="L690" s="200"/>
      <c r="M690" s="201"/>
      <c r="N690" s="202"/>
      <c r="O690" s="202"/>
      <c r="P690" s="203">
        <f>SUM(P691:P692)</f>
        <v>0</v>
      </c>
      <c r="Q690" s="202"/>
      <c r="R690" s="203">
        <f>SUM(R691:R692)</f>
        <v>0</v>
      </c>
      <c r="S690" s="202"/>
      <c r="T690" s="204">
        <f>SUM(T691:T692)</f>
        <v>0</v>
      </c>
      <c r="AR690" s="205" t="s">
        <v>87</v>
      </c>
      <c r="AT690" s="206" t="s">
        <v>76</v>
      </c>
      <c r="AU690" s="206" t="s">
        <v>87</v>
      </c>
      <c r="AY690" s="205" t="s">
        <v>165</v>
      </c>
      <c r="BK690" s="207">
        <f>SUM(BK691:BK692)</f>
        <v>0</v>
      </c>
    </row>
    <row r="691" s="1" customFormat="1" ht="16.5" customHeight="1">
      <c r="B691" s="37"/>
      <c r="C691" s="210" t="s">
        <v>1204</v>
      </c>
      <c r="D691" s="210" t="s">
        <v>167</v>
      </c>
      <c r="E691" s="211" t="s">
        <v>1205</v>
      </c>
      <c r="F691" s="212" t="s">
        <v>1206</v>
      </c>
      <c r="G691" s="213" t="s">
        <v>1207</v>
      </c>
      <c r="H691" s="214">
        <v>90</v>
      </c>
      <c r="I691" s="215"/>
      <c r="J691" s="216">
        <f>ROUND(I691*H691,2)</f>
        <v>0</v>
      </c>
      <c r="K691" s="212" t="s">
        <v>417</v>
      </c>
      <c r="L691" s="42"/>
      <c r="M691" s="217" t="s">
        <v>19</v>
      </c>
      <c r="N691" s="218" t="s">
        <v>48</v>
      </c>
      <c r="O691" s="82"/>
      <c r="P691" s="219">
        <f>O691*H691</f>
        <v>0</v>
      </c>
      <c r="Q691" s="219">
        <v>0</v>
      </c>
      <c r="R691" s="219">
        <f>Q691*H691</f>
        <v>0</v>
      </c>
      <c r="S691" s="219">
        <v>0</v>
      </c>
      <c r="T691" s="220">
        <f>S691*H691</f>
        <v>0</v>
      </c>
      <c r="AR691" s="221" t="s">
        <v>172</v>
      </c>
      <c r="AT691" s="221" t="s">
        <v>167</v>
      </c>
      <c r="AU691" s="221" t="s">
        <v>185</v>
      </c>
      <c r="AY691" s="16" t="s">
        <v>165</v>
      </c>
      <c r="BE691" s="222">
        <f>IF(N691="základní",J691,0)</f>
        <v>0</v>
      </c>
      <c r="BF691" s="222">
        <f>IF(N691="snížená",J691,0)</f>
        <v>0</v>
      </c>
      <c r="BG691" s="222">
        <f>IF(N691="zákl. přenesená",J691,0)</f>
        <v>0</v>
      </c>
      <c r="BH691" s="222">
        <f>IF(N691="sníž. přenesená",J691,0)</f>
        <v>0</v>
      </c>
      <c r="BI691" s="222">
        <f>IF(N691="nulová",J691,0)</f>
        <v>0</v>
      </c>
      <c r="BJ691" s="16" t="s">
        <v>85</v>
      </c>
      <c r="BK691" s="222">
        <f>ROUND(I691*H691,2)</f>
        <v>0</v>
      </c>
      <c r="BL691" s="16" t="s">
        <v>172</v>
      </c>
      <c r="BM691" s="221" t="s">
        <v>1208</v>
      </c>
    </row>
    <row r="692" s="1" customFormat="1" ht="16.5" customHeight="1">
      <c r="B692" s="37"/>
      <c r="C692" s="210" t="s">
        <v>1209</v>
      </c>
      <c r="D692" s="210" t="s">
        <v>167</v>
      </c>
      <c r="E692" s="211" t="s">
        <v>1210</v>
      </c>
      <c r="F692" s="212" t="s">
        <v>1211</v>
      </c>
      <c r="G692" s="213" t="s">
        <v>1207</v>
      </c>
      <c r="H692" s="214">
        <v>15</v>
      </c>
      <c r="I692" s="215"/>
      <c r="J692" s="216">
        <f>ROUND(I692*H692,2)</f>
        <v>0</v>
      </c>
      <c r="K692" s="212" t="s">
        <v>417</v>
      </c>
      <c r="L692" s="42"/>
      <c r="M692" s="217" t="s">
        <v>19</v>
      </c>
      <c r="N692" s="218" t="s">
        <v>48</v>
      </c>
      <c r="O692" s="82"/>
      <c r="P692" s="219">
        <f>O692*H692</f>
        <v>0</v>
      </c>
      <c r="Q692" s="219">
        <v>0</v>
      </c>
      <c r="R692" s="219">
        <f>Q692*H692</f>
        <v>0</v>
      </c>
      <c r="S692" s="219">
        <v>0</v>
      </c>
      <c r="T692" s="220">
        <f>S692*H692</f>
        <v>0</v>
      </c>
      <c r="AR692" s="221" t="s">
        <v>172</v>
      </c>
      <c r="AT692" s="221" t="s">
        <v>167</v>
      </c>
      <c r="AU692" s="221" t="s">
        <v>185</v>
      </c>
      <c r="AY692" s="16" t="s">
        <v>165</v>
      </c>
      <c r="BE692" s="222">
        <f>IF(N692="základní",J692,0)</f>
        <v>0</v>
      </c>
      <c r="BF692" s="222">
        <f>IF(N692="snížená",J692,0)</f>
        <v>0</v>
      </c>
      <c r="BG692" s="222">
        <f>IF(N692="zákl. přenesená",J692,0)</f>
        <v>0</v>
      </c>
      <c r="BH692" s="222">
        <f>IF(N692="sníž. přenesená",J692,0)</f>
        <v>0</v>
      </c>
      <c r="BI692" s="222">
        <f>IF(N692="nulová",J692,0)</f>
        <v>0</v>
      </c>
      <c r="BJ692" s="16" t="s">
        <v>85</v>
      </c>
      <c r="BK692" s="222">
        <f>ROUND(I692*H692,2)</f>
        <v>0</v>
      </c>
      <c r="BL692" s="16" t="s">
        <v>172</v>
      </c>
      <c r="BM692" s="221" t="s">
        <v>1212</v>
      </c>
    </row>
    <row r="693" s="11" customFormat="1" ht="20.88" customHeight="1">
      <c r="B693" s="194"/>
      <c r="C693" s="195"/>
      <c r="D693" s="196" t="s">
        <v>76</v>
      </c>
      <c r="E693" s="208" t="s">
        <v>1213</v>
      </c>
      <c r="F693" s="208" t="s">
        <v>1214</v>
      </c>
      <c r="G693" s="195"/>
      <c r="H693" s="195"/>
      <c r="I693" s="198"/>
      <c r="J693" s="209">
        <f>BK693</f>
        <v>0</v>
      </c>
      <c r="K693" s="195"/>
      <c r="L693" s="200"/>
      <c r="M693" s="201"/>
      <c r="N693" s="202"/>
      <c r="O693" s="202"/>
      <c r="P693" s="203">
        <f>P694</f>
        <v>0</v>
      </c>
      <c r="Q693" s="202"/>
      <c r="R693" s="203">
        <f>R694</f>
        <v>0</v>
      </c>
      <c r="S693" s="202"/>
      <c r="T693" s="204">
        <f>T694</f>
        <v>0</v>
      </c>
      <c r="AR693" s="205" t="s">
        <v>87</v>
      </c>
      <c r="AT693" s="206" t="s">
        <v>76</v>
      </c>
      <c r="AU693" s="206" t="s">
        <v>87</v>
      </c>
      <c r="AY693" s="205" t="s">
        <v>165</v>
      </c>
      <c r="BK693" s="207">
        <f>BK694</f>
        <v>0</v>
      </c>
    </row>
    <row r="694" s="1" customFormat="1" ht="16.5" customHeight="1">
      <c r="B694" s="37"/>
      <c r="C694" s="210" t="s">
        <v>1215</v>
      </c>
      <c r="D694" s="210" t="s">
        <v>167</v>
      </c>
      <c r="E694" s="211" t="s">
        <v>1216</v>
      </c>
      <c r="F694" s="212" t="s">
        <v>1217</v>
      </c>
      <c r="G694" s="213" t="s">
        <v>377</v>
      </c>
      <c r="H694" s="214">
        <v>1</v>
      </c>
      <c r="I694" s="215"/>
      <c r="J694" s="216">
        <f>ROUND(I694*H694,2)</f>
        <v>0</v>
      </c>
      <c r="K694" s="212" t="s">
        <v>417</v>
      </c>
      <c r="L694" s="42"/>
      <c r="M694" s="217" t="s">
        <v>19</v>
      </c>
      <c r="N694" s="218" t="s">
        <v>48</v>
      </c>
      <c r="O694" s="82"/>
      <c r="P694" s="219">
        <f>O694*H694</f>
        <v>0</v>
      </c>
      <c r="Q694" s="219">
        <v>0</v>
      </c>
      <c r="R694" s="219">
        <f>Q694*H694</f>
        <v>0</v>
      </c>
      <c r="S694" s="219">
        <v>0</v>
      </c>
      <c r="T694" s="220">
        <f>S694*H694</f>
        <v>0</v>
      </c>
      <c r="AR694" s="221" t="s">
        <v>258</v>
      </c>
      <c r="AT694" s="221" t="s">
        <v>167</v>
      </c>
      <c r="AU694" s="221" t="s">
        <v>185</v>
      </c>
      <c r="AY694" s="16" t="s">
        <v>165</v>
      </c>
      <c r="BE694" s="222">
        <f>IF(N694="základní",J694,0)</f>
        <v>0</v>
      </c>
      <c r="BF694" s="222">
        <f>IF(N694="snížená",J694,0)</f>
        <v>0</v>
      </c>
      <c r="BG694" s="222">
        <f>IF(N694="zákl. přenesená",J694,0)</f>
        <v>0</v>
      </c>
      <c r="BH694" s="222">
        <f>IF(N694="sníž. přenesená",J694,0)</f>
        <v>0</v>
      </c>
      <c r="BI694" s="222">
        <f>IF(N694="nulová",J694,0)</f>
        <v>0</v>
      </c>
      <c r="BJ694" s="16" t="s">
        <v>85</v>
      </c>
      <c r="BK694" s="222">
        <f>ROUND(I694*H694,2)</f>
        <v>0</v>
      </c>
      <c r="BL694" s="16" t="s">
        <v>258</v>
      </c>
      <c r="BM694" s="221" t="s">
        <v>1218</v>
      </c>
    </row>
    <row r="695" s="11" customFormat="1" ht="20.88" customHeight="1">
      <c r="B695" s="194"/>
      <c r="C695" s="195"/>
      <c r="D695" s="196" t="s">
        <v>76</v>
      </c>
      <c r="E695" s="208" t="s">
        <v>1219</v>
      </c>
      <c r="F695" s="208" t="s">
        <v>1220</v>
      </c>
      <c r="G695" s="195"/>
      <c r="H695" s="195"/>
      <c r="I695" s="198"/>
      <c r="J695" s="209">
        <f>BK695</f>
        <v>0</v>
      </c>
      <c r="K695" s="195"/>
      <c r="L695" s="200"/>
      <c r="M695" s="201"/>
      <c r="N695" s="202"/>
      <c r="O695" s="202"/>
      <c r="P695" s="203">
        <f>SUM(P696:P709)</f>
        <v>0</v>
      </c>
      <c r="Q695" s="202"/>
      <c r="R695" s="203">
        <f>SUM(R696:R709)</f>
        <v>0.00030000000000000003</v>
      </c>
      <c r="S695" s="202"/>
      <c r="T695" s="204">
        <f>SUM(T696:T709)</f>
        <v>0</v>
      </c>
      <c r="AR695" s="205" t="s">
        <v>87</v>
      </c>
      <c r="AT695" s="206" t="s">
        <v>76</v>
      </c>
      <c r="AU695" s="206" t="s">
        <v>87</v>
      </c>
      <c r="AY695" s="205" t="s">
        <v>165</v>
      </c>
      <c r="BK695" s="207">
        <f>SUM(BK696:BK709)</f>
        <v>0</v>
      </c>
    </row>
    <row r="696" s="1" customFormat="1" ht="24" customHeight="1">
      <c r="B696" s="37"/>
      <c r="C696" s="210" t="s">
        <v>1221</v>
      </c>
      <c r="D696" s="210" t="s">
        <v>167</v>
      </c>
      <c r="E696" s="211" t="s">
        <v>1222</v>
      </c>
      <c r="F696" s="212" t="s">
        <v>1223</v>
      </c>
      <c r="G696" s="213" t="s">
        <v>377</v>
      </c>
      <c r="H696" s="214">
        <v>6</v>
      </c>
      <c r="I696" s="215"/>
      <c r="J696" s="216">
        <f>ROUND(I696*H696,2)</f>
        <v>0</v>
      </c>
      <c r="K696" s="212" t="s">
        <v>171</v>
      </c>
      <c r="L696" s="42"/>
      <c r="M696" s="217" t="s">
        <v>19</v>
      </c>
      <c r="N696" s="218" t="s">
        <v>48</v>
      </c>
      <c r="O696" s="82"/>
      <c r="P696" s="219">
        <f>O696*H696</f>
        <v>0</v>
      </c>
      <c r="Q696" s="219">
        <v>0</v>
      </c>
      <c r="R696" s="219">
        <f>Q696*H696</f>
        <v>0</v>
      </c>
      <c r="S696" s="219">
        <v>0</v>
      </c>
      <c r="T696" s="220">
        <f>S696*H696</f>
        <v>0</v>
      </c>
      <c r="AR696" s="221" t="s">
        <v>258</v>
      </c>
      <c r="AT696" s="221" t="s">
        <v>167</v>
      </c>
      <c r="AU696" s="221" t="s">
        <v>185</v>
      </c>
      <c r="AY696" s="16" t="s">
        <v>165</v>
      </c>
      <c r="BE696" s="222">
        <f>IF(N696="základní",J696,0)</f>
        <v>0</v>
      </c>
      <c r="BF696" s="222">
        <f>IF(N696="snížená",J696,0)</f>
        <v>0</v>
      </c>
      <c r="BG696" s="222">
        <f>IF(N696="zákl. přenesená",J696,0)</f>
        <v>0</v>
      </c>
      <c r="BH696" s="222">
        <f>IF(N696="sníž. přenesená",J696,0)</f>
        <v>0</v>
      </c>
      <c r="BI696" s="222">
        <f>IF(N696="nulová",J696,0)</f>
        <v>0</v>
      </c>
      <c r="BJ696" s="16" t="s">
        <v>85</v>
      </c>
      <c r="BK696" s="222">
        <f>ROUND(I696*H696,2)</f>
        <v>0</v>
      </c>
      <c r="BL696" s="16" t="s">
        <v>258</v>
      </c>
      <c r="BM696" s="221" t="s">
        <v>1224</v>
      </c>
    </row>
    <row r="697" s="1" customFormat="1" ht="16.5" customHeight="1">
      <c r="B697" s="37"/>
      <c r="C697" s="247" t="s">
        <v>1225</v>
      </c>
      <c r="D697" s="247" t="s">
        <v>218</v>
      </c>
      <c r="E697" s="248" t="s">
        <v>1226</v>
      </c>
      <c r="F697" s="249" t="s">
        <v>1227</v>
      </c>
      <c r="G697" s="250" t="s">
        <v>377</v>
      </c>
      <c r="H697" s="251">
        <v>6</v>
      </c>
      <c r="I697" s="252"/>
      <c r="J697" s="253">
        <f>ROUND(I697*H697,2)</f>
        <v>0</v>
      </c>
      <c r="K697" s="249" t="s">
        <v>171</v>
      </c>
      <c r="L697" s="254"/>
      <c r="M697" s="255" t="s">
        <v>19</v>
      </c>
      <c r="N697" s="256" t="s">
        <v>48</v>
      </c>
      <c r="O697" s="82"/>
      <c r="P697" s="219">
        <f>O697*H697</f>
        <v>0</v>
      </c>
      <c r="Q697" s="219">
        <v>2.0000000000000002E-05</v>
      </c>
      <c r="R697" s="219">
        <f>Q697*H697</f>
        <v>0.00012000000000000002</v>
      </c>
      <c r="S697" s="219">
        <v>0</v>
      </c>
      <c r="T697" s="220">
        <f>S697*H697</f>
        <v>0</v>
      </c>
      <c r="AR697" s="221" t="s">
        <v>390</v>
      </c>
      <c r="AT697" s="221" t="s">
        <v>218</v>
      </c>
      <c r="AU697" s="221" t="s">
        <v>185</v>
      </c>
      <c r="AY697" s="16" t="s">
        <v>165</v>
      </c>
      <c r="BE697" s="222">
        <f>IF(N697="základní",J697,0)</f>
        <v>0</v>
      </c>
      <c r="BF697" s="222">
        <f>IF(N697="snížená",J697,0)</f>
        <v>0</v>
      </c>
      <c r="BG697" s="222">
        <f>IF(N697="zákl. přenesená",J697,0)</f>
        <v>0</v>
      </c>
      <c r="BH697" s="222">
        <f>IF(N697="sníž. přenesená",J697,0)</f>
        <v>0</v>
      </c>
      <c r="BI697" s="222">
        <f>IF(N697="nulová",J697,0)</f>
        <v>0</v>
      </c>
      <c r="BJ697" s="16" t="s">
        <v>85</v>
      </c>
      <c r="BK697" s="222">
        <f>ROUND(I697*H697,2)</f>
        <v>0</v>
      </c>
      <c r="BL697" s="16" t="s">
        <v>258</v>
      </c>
      <c r="BM697" s="221" t="s">
        <v>1228</v>
      </c>
    </row>
    <row r="698" s="1" customFormat="1" ht="24" customHeight="1">
      <c r="B698" s="37"/>
      <c r="C698" s="210" t="s">
        <v>1229</v>
      </c>
      <c r="D698" s="210" t="s">
        <v>167</v>
      </c>
      <c r="E698" s="211" t="s">
        <v>1230</v>
      </c>
      <c r="F698" s="212" t="s">
        <v>1231</v>
      </c>
      <c r="G698" s="213" t="s">
        <v>377</v>
      </c>
      <c r="H698" s="214">
        <v>3</v>
      </c>
      <c r="I698" s="215"/>
      <c r="J698" s="216">
        <f>ROUND(I698*H698,2)</f>
        <v>0</v>
      </c>
      <c r="K698" s="212" t="s">
        <v>171</v>
      </c>
      <c r="L698" s="42"/>
      <c r="M698" s="217" t="s">
        <v>19</v>
      </c>
      <c r="N698" s="218" t="s">
        <v>48</v>
      </c>
      <c r="O698" s="82"/>
      <c r="P698" s="219">
        <f>O698*H698</f>
        <v>0</v>
      </c>
      <c r="Q698" s="219">
        <v>0</v>
      </c>
      <c r="R698" s="219">
        <f>Q698*H698</f>
        <v>0</v>
      </c>
      <c r="S698" s="219">
        <v>0</v>
      </c>
      <c r="T698" s="220">
        <f>S698*H698</f>
        <v>0</v>
      </c>
      <c r="AR698" s="221" t="s">
        <v>258</v>
      </c>
      <c r="AT698" s="221" t="s">
        <v>167</v>
      </c>
      <c r="AU698" s="221" t="s">
        <v>185</v>
      </c>
      <c r="AY698" s="16" t="s">
        <v>165</v>
      </c>
      <c r="BE698" s="222">
        <f>IF(N698="základní",J698,0)</f>
        <v>0</v>
      </c>
      <c r="BF698" s="222">
        <f>IF(N698="snížená",J698,0)</f>
        <v>0</v>
      </c>
      <c r="BG698" s="222">
        <f>IF(N698="zákl. přenesená",J698,0)</f>
        <v>0</v>
      </c>
      <c r="BH698" s="222">
        <f>IF(N698="sníž. přenesená",J698,0)</f>
        <v>0</v>
      </c>
      <c r="BI698" s="222">
        <f>IF(N698="nulová",J698,0)</f>
        <v>0</v>
      </c>
      <c r="BJ698" s="16" t="s">
        <v>85</v>
      </c>
      <c r="BK698" s="222">
        <f>ROUND(I698*H698,2)</f>
        <v>0</v>
      </c>
      <c r="BL698" s="16" t="s">
        <v>258</v>
      </c>
      <c r="BM698" s="221" t="s">
        <v>1232</v>
      </c>
    </row>
    <row r="699" s="1" customFormat="1" ht="16.5" customHeight="1">
      <c r="B699" s="37"/>
      <c r="C699" s="247" t="s">
        <v>1233</v>
      </c>
      <c r="D699" s="247" t="s">
        <v>218</v>
      </c>
      <c r="E699" s="248" t="s">
        <v>1234</v>
      </c>
      <c r="F699" s="249" t="s">
        <v>1235</v>
      </c>
      <c r="G699" s="250" t="s">
        <v>377</v>
      </c>
      <c r="H699" s="251">
        <v>3</v>
      </c>
      <c r="I699" s="252"/>
      <c r="J699" s="253">
        <f>ROUND(I699*H699,2)</f>
        <v>0</v>
      </c>
      <c r="K699" s="249" t="s">
        <v>171</v>
      </c>
      <c r="L699" s="254"/>
      <c r="M699" s="255" t="s">
        <v>19</v>
      </c>
      <c r="N699" s="256" t="s">
        <v>48</v>
      </c>
      <c r="O699" s="82"/>
      <c r="P699" s="219">
        <f>O699*H699</f>
        <v>0</v>
      </c>
      <c r="Q699" s="219">
        <v>6.0000000000000002E-05</v>
      </c>
      <c r="R699" s="219">
        <f>Q699*H699</f>
        <v>0.00018000000000000001</v>
      </c>
      <c r="S699" s="219">
        <v>0</v>
      </c>
      <c r="T699" s="220">
        <f>S699*H699</f>
        <v>0</v>
      </c>
      <c r="AR699" s="221" t="s">
        <v>390</v>
      </c>
      <c r="AT699" s="221" t="s">
        <v>218</v>
      </c>
      <c r="AU699" s="221" t="s">
        <v>185</v>
      </c>
      <c r="AY699" s="16" t="s">
        <v>165</v>
      </c>
      <c r="BE699" s="222">
        <f>IF(N699="základní",J699,0)</f>
        <v>0</v>
      </c>
      <c r="BF699" s="222">
        <f>IF(N699="snížená",J699,0)</f>
        <v>0</v>
      </c>
      <c r="BG699" s="222">
        <f>IF(N699="zákl. přenesená",J699,0)</f>
        <v>0</v>
      </c>
      <c r="BH699" s="222">
        <f>IF(N699="sníž. přenesená",J699,0)</f>
        <v>0</v>
      </c>
      <c r="BI699" s="222">
        <f>IF(N699="nulová",J699,0)</f>
        <v>0</v>
      </c>
      <c r="BJ699" s="16" t="s">
        <v>85</v>
      </c>
      <c r="BK699" s="222">
        <f>ROUND(I699*H699,2)</f>
        <v>0</v>
      </c>
      <c r="BL699" s="16" t="s">
        <v>258</v>
      </c>
      <c r="BM699" s="221" t="s">
        <v>1236</v>
      </c>
    </row>
    <row r="700" s="1" customFormat="1" ht="24" customHeight="1">
      <c r="B700" s="37"/>
      <c r="C700" s="210" t="s">
        <v>1237</v>
      </c>
      <c r="D700" s="210" t="s">
        <v>167</v>
      </c>
      <c r="E700" s="211" t="s">
        <v>1238</v>
      </c>
      <c r="F700" s="212" t="s">
        <v>1239</v>
      </c>
      <c r="G700" s="213" t="s">
        <v>377</v>
      </c>
      <c r="H700" s="214">
        <v>32</v>
      </c>
      <c r="I700" s="215"/>
      <c r="J700" s="216">
        <f>ROUND(I700*H700,2)</f>
        <v>0</v>
      </c>
      <c r="K700" s="212" t="s">
        <v>171</v>
      </c>
      <c r="L700" s="42"/>
      <c r="M700" s="217" t="s">
        <v>19</v>
      </c>
      <c r="N700" s="218" t="s">
        <v>48</v>
      </c>
      <c r="O700" s="82"/>
      <c r="P700" s="219">
        <f>O700*H700</f>
        <v>0</v>
      </c>
      <c r="Q700" s="219">
        <v>0</v>
      </c>
      <c r="R700" s="219">
        <f>Q700*H700</f>
        <v>0</v>
      </c>
      <c r="S700" s="219">
        <v>0</v>
      </c>
      <c r="T700" s="220">
        <f>S700*H700</f>
        <v>0</v>
      </c>
      <c r="AR700" s="221" t="s">
        <v>258</v>
      </c>
      <c r="AT700" s="221" t="s">
        <v>167</v>
      </c>
      <c r="AU700" s="221" t="s">
        <v>185</v>
      </c>
      <c r="AY700" s="16" t="s">
        <v>165</v>
      </c>
      <c r="BE700" s="222">
        <f>IF(N700="základní",J700,0)</f>
        <v>0</v>
      </c>
      <c r="BF700" s="222">
        <f>IF(N700="snížená",J700,0)</f>
        <v>0</v>
      </c>
      <c r="BG700" s="222">
        <f>IF(N700="zákl. přenesená",J700,0)</f>
        <v>0</v>
      </c>
      <c r="BH700" s="222">
        <f>IF(N700="sníž. přenesená",J700,0)</f>
        <v>0</v>
      </c>
      <c r="BI700" s="222">
        <f>IF(N700="nulová",J700,0)</f>
        <v>0</v>
      </c>
      <c r="BJ700" s="16" t="s">
        <v>85</v>
      </c>
      <c r="BK700" s="222">
        <f>ROUND(I700*H700,2)</f>
        <v>0</v>
      </c>
      <c r="BL700" s="16" t="s">
        <v>258</v>
      </c>
      <c r="BM700" s="221" t="s">
        <v>1240</v>
      </c>
    </row>
    <row r="701" s="1" customFormat="1" ht="24" customHeight="1">
      <c r="B701" s="37"/>
      <c r="C701" s="247" t="s">
        <v>1241</v>
      </c>
      <c r="D701" s="247" t="s">
        <v>218</v>
      </c>
      <c r="E701" s="248" t="s">
        <v>1242</v>
      </c>
      <c r="F701" s="249" t="s">
        <v>1243</v>
      </c>
      <c r="G701" s="250" t="s">
        <v>377</v>
      </c>
      <c r="H701" s="251">
        <v>9</v>
      </c>
      <c r="I701" s="252"/>
      <c r="J701" s="253">
        <f>ROUND(I701*H701,2)</f>
        <v>0</v>
      </c>
      <c r="K701" s="249" t="s">
        <v>417</v>
      </c>
      <c r="L701" s="254"/>
      <c r="M701" s="255" t="s">
        <v>19</v>
      </c>
      <c r="N701" s="256" t="s">
        <v>48</v>
      </c>
      <c r="O701" s="82"/>
      <c r="P701" s="219">
        <f>O701*H701</f>
        <v>0</v>
      </c>
      <c r="Q701" s="219">
        <v>0</v>
      </c>
      <c r="R701" s="219">
        <f>Q701*H701</f>
        <v>0</v>
      </c>
      <c r="S701" s="219">
        <v>0</v>
      </c>
      <c r="T701" s="220">
        <f>S701*H701</f>
        <v>0</v>
      </c>
      <c r="AR701" s="221" t="s">
        <v>903</v>
      </c>
      <c r="AT701" s="221" t="s">
        <v>218</v>
      </c>
      <c r="AU701" s="221" t="s">
        <v>185</v>
      </c>
      <c r="AY701" s="16" t="s">
        <v>165</v>
      </c>
      <c r="BE701" s="222">
        <f>IF(N701="základní",J701,0)</f>
        <v>0</v>
      </c>
      <c r="BF701" s="222">
        <f>IF(N701="snížená",J701,0)</f>
        <v>0</v>
      </c>
      <c r="BG701" s="222">
        <f>IF(N701="zákl. přenesená",J701,0)</f>
        <v>0</v>
      </c>
      <c r="BH701" s="222">
        <f>IF(N701="sníž. přenesená",J701,0)</f>
        <v>0</v>
      </c>
      <c r="BI701" s="222">
        <f>IF(N701="nulová",J701,0)</f>
        <v>0</v>
      </c>
      <c r="BJ701" s="16" t="s">
        <v>85</v>
      </c>
      <c r="BK701" s="222">
        <f>ROUND(I701*H701,2)</f>
        <v>0</v>
      </c>
      <c r="BL701" s="16" t="s">
        <v>903</v>
      </c>
      <c r="BM701" s="221" t="s">
        <v>1244</v>
      </c>
    </row>
    <row r="702" s="1" customFormat="1" ht="24" customHeight="1">
      <c r="B702" s="37"/>
      <c r="C702" s="247" t="s">
        <v>1245</v>
      </c>
      <c r="D702" s="247" t="s">
        <v>218</v>
      </c>
      <c r="E702" s="248" t="s">
        <v>1246</v>
      </c>
      <c r="F702" s="249" t="s">
        <v>1247</v>
      </c>
      <c r="G702" s="250" t="s">
        <v>377</v>
      </c>
      <c r="H702" s="251">
        <v>23</v>
      </c>
      <c r="I702" s="252"/>
      <c r="J702" s="253">
        <f>ROUND(I702*H702,2)</f>
        <v>0</v>
      </c>
      <c r="K702" s="249" t="s">
        <v>417</v>
      </c>
      <c r="L702" s="254"/>
      <c r="M702" s="255" t="s">
        <v>19</v>
      </c>
      <c r="N702" s="256" t="s">
        <v>48</v>
      </c>
      <c r="O702" s="82"/>
      <c r="P702" s="219">
        <f>O702*H702</f>
        <v>0</v>
      </c>
      <c r="Q702" s="219">
        <v>0</v>
      </c>
      <c r="R702" s="219">
        <f>Q702*H702</f>
        <v>0</v>
      </c>
      <c r="S702" s="219">
        <v>0</v>
      </c>
      <c r="T702" s="220">
        <f>S702*H702</f>
        <v>0</v>
      </c>
      <c r="AR702" s="221" t="s">
        <v>903</v>
      </c>
      <c r="AT702" s="221" t="s">
        <v>218</v>
      </c>
      <c r="AU702" s="221" t="s">
        <v>185</v>
      </c>
      <c r="AY702" s="16" t="s">
        <v>165</v>
      </c>
      <c r="BE702" s="222">
        <f>IF(N702="základní",J702,0)</f>
        <v>0</v>
      </c>
      <c r="BF702" s="222">
        <f>IF(N702="snížená",J702,0)</f>
        <v>0</v>
      </c>
      <c r="BG702" s="222">
        <f>IF(N702="zákl. přenesená",J702,0)</f>
        <v>0</v>
      </c>
      <c r="BH702" s="222">
        <f>IF(N702="sníž. přenesená",J702,0)</f>
        <v>0</v>
      </c>
      <c r="BI702" s="222">
        <f>IF(N702="nulová",J702,0)</f>
        <v>0</v>
      </c>
      <c r="BJ702" s="16" t="s">
        <v>85</v>
      </c>
      <c r="BK702" s="222">
        <f>ROUND(I702*H702,2)</f>
        <v>0</v>
      </c>
      <c r="BL702" s="16" t="s">
        <v>903</v>
      </c>
      <c r="BM702" s="221" t="s">
        <v>1248</v>
      </c>
    </row>
    <row r="703" s="1" customFormat="1" ht="16.5" customHeight="1">
      <c r="B703" s="37"/>
      <c r="C703" s="247" t="s">
        <v>1249</v>
      </c>
      <c r="D703" s="247" t="s">
        <v>218</v>
      </c>
      <c r="E703" s="248" t="s">
        <v>1250</v>
      </c>
      <c r="F703" s="249" t="s">
        <v>1251</v>
      </c>
      <c r="G703" s="250" t="s">
        <v>377</v>
      </c>
      <c r="H703" s="251">
        <v>2</v>
      </c>
      <c r="I703" s="252"/>
      <c r="J703" s="253">
        <f>ROUND(I703*H703,2)</f>
        <v>0</v>
      </c>
      <c r="K703" s="249" t="s">
        <v>417</v>
      </c>
      <c r="L703" s="254"/>
      <c r="M703" s="255" t="s">
        <v>19</v>
      </c>
      <c r="N703" s="256" t="s">
        <v>48</v>
      </c>
      <c r="O703" s="82"/>
      <c r="P703" s="219">
        <f>O703*H703</f>
        <v>0</v>
      </c>
      <c r="Q703" s="219">
        <v>0</v>
      </c>
      <c r="R703" s="219">
        <f>Q703*H703</f>
        <v>0</v>
      </c>
      <c r="S703" s="219">
        <v>0</v>
      </c>
      <c r="T703" s="220">
        <f>S703*H703</f>
        <v>0</v>
      </c>
      <c r="AR703" s="221" t="s">
        <v>903</v>
      </c>
      <c r="AT703" s="221" t="s">
        <v>218</v>
      </c>
      <c r="AU703" s="221" t="s">
        <v>185</v>
      </c>
      <c r="AY703" s="16" t="s">
        <v>165</v>
      </c>
      <c r="BE703" s="222">
        <f>IF(N703="základní",J703,0)</f>
        <v>0</v>
      </c>
      <c r="BF703" s="222">
        <f>IF(N703="snížená",J703,0)</f>
        <v>0</v>
      </c>
      <c r="BG703" s="222">
        <f>IF(N703="zákl. přenesená",J703,0)</f>
        <v>0</v>
      </c>
      <c r="BH703" s="222">
        <f>IF(N703="sníž. přenesená",J703,0)</f>
        <v>0</v>
      </c>
      <c r="BI703" s="222">
        <f>IF(N703="nulová",J703,0)</f>
        <v>0</v>
      </c>
      <c r="BJ703" s="16" t="s">
        <v>85</v>
      </c>
      <c r="BK703" s="222">
        <f>ROUND(I703*H703,2)</f>
        <v>0</v>
      </c>
      <c r="BL703" s="16" t="s">
        <v>903</v>
      </c>
      <c r="BM703" s="221" t="s">
        <v>1252</v>
      </c>
    </row>
    <row r="704" s="1" customFormat="1" ht="16.5" customHeight="1">
      <c r="B704" s="37"/>
      <c r="C704" s="247" t="s">
        <v>1253</v>
      </c>
      <c r="D704" s="247" t="s">
        <v>218</v>
      </c>
      <c r="E704" s="248" t="s">
        <v>1254</v>
      </c>
      <c r="F704" s="249" t="s">
        <v>1251</v>
      </c>
      <c r="G704" s="250" t="s">
        <v>377</v>
      </c>
      <c r="H704" s="251">
        <v>3</v>
      </c>
      <c r="I704" s="252"/>
      <c r="J704" s="253">
        <f>ROUND(I704*H704,2)</f>
        <v>0</v>
      </c>
      <c r="K704" s="249" t="s">
        <v>417</v>
      </c>
      <c r="L704" s="254"/>
      <c r="M704" s="255" t="s">
        <v>19</v>
      </c>
      <c r="N704" s="256" t="s">
        <v>48</v>
      </c>
      <c r="O704" s="82"/>
      <c r="P704" s="219">
        <f>O704*H704</f>
        <v>0</v>
      </c>
      <c r="Q704" s="219">
        <v>0</v>
      </c>
      <c r="R704" s="219">
        <f>Q704*H704</f>
        <v>0</v>
      </c>
      <c r="S704" s="219">
        <v>0</v>
      </c>
      <c r="T704" s="220">
        <f>S704*H704</f>
        <v>0</v>
      </c>
      <c r="AR704" s="221" t="s">
        <v>903</v>
      </c>
      <c r="AT704" s="221" t="s">
        <v>218</v>
      </c>
      <c r="AU704" s="221" t="s">
        <v>185</v>
      </c>
      <c r="AY704" s="16" t="s">
        <v>165</v>
      </c>
      <c r="BE704" s="222">
        <f>IF(N704="základní",J704,0)</f>
        <v>0</v>
      </c>
      <c r="BF704" s="222">
        <f>IF(N704="snížená",J704,0)</f>
        <v>0</v>
      </c>
      <c r="BG704" s="222">
        <f>IF(N704="zákl. přenesená",J704,0)</f>
        <v>0</v>
      </c>
      <c r="BH704" s="222">
        <f>IF(N704="sníž. přenesená",J704,0)</f>
        <v>0</v>
      </c>
      <c r="BI704" s="222">
        <f>IF(N704="nulová",J704,0)</f>
        <v>0</v>
      </c>
      <c r="BJ704" s="16" t="s">
        <v>85</v>
      </c>
      <c r="BK704" s="222">
        <f>ROUND(I704*H704,2)</f>
        <v>0</v>
      </c>
      <c r="BL704" s="16" t="s">
        <v>903</v>
      </c>
      <c r="BM704" s="221" t="s">
        <v>1255</v>
      </c>
    </row>
    <row r="705" s="1" customFormat="1" ht="16.5" customHeight="1">
      <c r="B705" s="37"/>
      <c r="C705" s="247" t="s">
        <v>1256</v>
      </c>
      <c r="D705" s="247" t="s">
        <v>218</v>
      </c>
      <c r="E705" s="248" t="s">
        <v>1257</v>
      </c>
      <c r="F705" s="249" t="s">
        <v>1258</v>
      </c>
      <c r="G705" s="250" t="s">
        <v>377</v>
      </c>
      <c r="H705" s="251">
        <v>20</v>
      </c>
      <c r="I705" s="252"/>
      <c r="J705" s="253">
        <f>ROUND(I705*H705,2)</f>
        <v>0</v>
      </c>
      <c r="K705" s="249" t="s">
        <v>417</v>
      </c>
      <c r="L705" s="254"/>
      <c r="M705" s="255" t="s">
        <v>19</v>
      </c>
      <c r="N705" s="256" t="s">
        <v>48</v>
      </c>
      <c r="O705" s="82"/>
      <c r="P705" s="219">
        <f>O705*H705</f>
        <v>0</v>
      </c>
      <c r="Q705" s="219">
        <v>0</v>
      </c>
      <c r="R705" s="219">
        <f>Q705*H705</f>
        <v>0</v>
      </c>
      <c r="S705" s="219">
        <v>0</v>
      </c>
      <c r="T705" s="220">
        <f>S705*H705</f>
        <v>0</v>
      </c>
      <c r="AR705" s="221" t="s">
        <v>903</v>
      </c>
      <c r="AT705" s="221" t="s">
        <v>218</v>
      </c>
      <c r="AU705" s="221" t="s">
        <v>185</v>
      </c>
      <c r="AY705" s="16" t="s">
        <v>165</v>
      </c>
      <c r="BE705" s="222">
        <f>IF(N705="základní",J705,0)</f>
        <v>0</v>
      </c>
      <c r="BF705" s="222">
        <f>IF(N705="snížená",J705,0)</f>
        <v>0</v>
      </c>
      <c r="BG705" s="222">
        <f>IF(N705="zákl. přenesená",J705,0)</f>
        <v>0</v>
      </c>
      <c r="BH705" s="222">
        <f>IF(N705="sníž. přenesená",J705,0)</f>
        <v>0</v>
      </c>
      <c r="BI705" s="222">
        <f>IF(N705="nulová",J705,0)</f>
        <v>0</v>
      </c>
      <c r="BJ705" s="16" t="s">
        <v>85</v>
      </c>
      <c r="BK705" s="222">
        <f>ROUND(I705*H705,2)</f>
        <v>0</v>
      </c>
      <c r="BL705" s="16" t="s">
        <v>903</v>
      </c>
      <c r="BM705" s="221" t="s">
        <v>1259</v>
      </c>
    </row>
    <row r="706" s="1" customFormat="1" ht="24" customHeight="1">
      <c r="B706" s="37"/>
      <c r="C706" s="210" t="s">
        <v>1260</v>
      </c>
      <c r="D706" s="210" t="s">
        <v>167</v>
      </c>
      <c r="E706" s="211" t="s">
        <v>1261</v>
      </c>
      <c r="F706" s="212" t="s">
        <v>1262</v>
      </c>
      <c r="G706" s="213" t="s">
        <v>377</v>
      </c>
      <c r="H706" s="214">
        <v>21</v>
      </c>
      <c r="I706" s="215"/>
      <c r="J706" s="216">
        <f>ROUND(I706*H706,2)</f>
        <v>0</v>
      </c>
      <c r="K706" s="212" t="s">
        <v>417</v>
      </c>
      <c r="L706" s="42"/>
      <c r="M706" s="217" t="s">
        <v>19</v>
      </c>
      <c r="N706" s="218" t="s">
        <v>48</v>
      </c>
      <c r="O706" s="82"/>
      <c r="P706" s="219">
        <f>O706*H706</f>
        <v>0</v>
      </c>
      <c r="Q706" s="219">
        <v>0</v>
      </c>
      <c r="R706" s="219">
        <f>Q706*H706</f>
        <v>0</v>
      </c>
      <c r="S706" s="219">
        <v>0</v>
      </c>
      <c r="T706" s="220">
        <f>S706*H706</f>
        <v>0</v>
      </c>
      <c r="AR706" s="221" t="s">
        <v>258</v>
      </c>
      <c r="AT706" s="221" t="s">
        <v>167</v>
      </c>
      <c r="AU706" s="221" t="s">
        <v>185</v>
      </c>
      <c r="AY706" s="16" t="s">
        <v>165</v>
      </c>
      <c r="BE706" s="222">
        <f>IF(N706="základní",J706,0)</f>
        <v>0</v>
      </c>
      <c r="BF706" s="222">
        <f>IF(N706="snížená",J706,0)</f>
        <v>0</v>
      </c>
      <c r="BG706" s="222">
        <f>IF(N706="zákl. přenesená",J706,0)</f>
        <v>0</v>
      </c>
      <c r="BH706" s="222">
        <f>IF(N706="sníž. přenesená",J706,0)</f>
        <v>0</v>
      </c>
      <c r="BI706" s="222">
        <f>IF(N706="nulová",J706,0)</f>
        <v>0</v>
      </c>
      <c r="BJ706" s="16" t="s">
        <v>85</v>
      </c>
      <c r="BK706" s="222">
        <f>ROUND(I706*H706,2)</f>
        <v>0</v>
      </c>
      <c r="BL706" s="16" t="s">
        <v>258</v>
      </c>
      <c r="BM706" s="221" t="s">
        <v>1263</v>
      </c>
    </row>
    <row r="707" s="1" customFormat="1" ht="16.5" customHeight="1">
      <c r="B707" s="37"/>
      <c r="C707" s="247" t="s">
        <v>1264</v>
      </c>
      <c r="D707" s="247" t="s">
        <v>218</v>
      </c>
      <c r="E707" s="248" t="s">
        <v>1265</v>
      </c>
      <c r="F707" s="249" t="s">
        <v>1266</v>
      </c>
      <c r="G707" s="250" t="s">
        <v>377</v>
      </c>
      <c r="H707" s="251">
        <v>21</v>
      </c>
      <c r="I707" s="252"/>
      <c r="J707" s="253">
        <f>ROUND(I707*H707,2)</f>
        <v>0</v>
      </c>
      <c r="K707" s="249" t="s">
        <v>417</v>
      </c>
      <c r="L707" s="254"/>
      <c r="M707" s="255" t="s">
        <v>19</v>
      </c>
      <c r="N707" s="256" t="s">
        <v>48</v>
      </c>
      <c r="O707" s="82"/>
      <c r="P707" s="219">
        <f>O707*H707</f>
        <v>0</v>
      </c>
      <c r="Q707" s="219">
        <v>0</v>
      </c>
      <c r="R707" s="219">
        <f>Q707*H707</f>
        <v>0</v>
      </c>
      <c r="S707" s="219">
        <v>0</v>
      </c>
      <c r="T707" s="220">
        <f>S707*H707</f>
        <v>0</v>
      </c>
      <c r="AR707" s="221" t="s">
        <v>903</v>
      </c>
      <c r="AT707" s="221" t="s">
        <v>218</v>
      </c>
      <c r="AU707" s="221" t="s">
        <v>185</v>
      </c>
      <c r="AY707" s="16" t="s">
        <v>165</v>
      </c>
      <c r="BE707" s="222">
        <f>IF(N707="základní",J707,0)</f>
        <v>0</v>
      </c>
      <c r="BF707" s="222">
        <f>IF(N707="snížená",J707,0)</f>
        <v>0</v>
      </c>
      <c r="BG707" s="222">
        <f>IF(N707="zákl. přenesená",J707,0)</f>
        <v>0</v>
      </c>
      <c r="BH707" s="222">
        <f>IF(N707="sníž. přenesená",J707,0)</f>
        <v>0</v>
      </c>
      <c r="BI707" s="222">
        <f>IF(N707="nulová",J707,0)</f>
        <v>0</v>
      </c>
      <c r="BJ707" s="16" t="s">
        <v>85</v>
      </c>
      <c r="BK707" s="222">
        <f>ROUND(I707*H707,2)</f>
        <v>0</v>
      </c>
      <c r="BL707" s="16" t="s">
        <v>903</v>
      </c>
      <c r="BM707" s="221" t="s">
        <v>1267</v>
      </c>
    </row>
    <row r="708" s="1" customFormat="1" ht="24" customHeight="1">
      <c r="B708" s="37"/>
      <c r="C708" s="210" t="s">
        <v>1268</v>
      </c>
      <c r="D708" s="210" t="s">
        <v>167</v>
      </c>
      <c r="E708" s="211" t="s">
        <v>1269</v>
      </c>
      <c r="F708" s="212" t="s">
        <v>1270</v>
      </c>
      <c r="G708" s="213" t="s">
        <v>377</v>
      </c>
      <c r="H708" s="214">
        <v>42</v>
      </c>
      <c r="I708" s="215"/>
      <c r="J708" s="216">
        <f>ROUND(I708*H708,2)</f>
        <v>0</v>
      </c>
      <c r="K708" s="212" t="s">
        <v>171</v>
      </c>
      <c r="L708" s="42"/>
      <c r="M708" s="217" t="s">
        <v>19</v>
      </c>
      <c r="N708" s="218" t="s">
        <v>48</v>
      </c>
      <c r="O708" s="82"/>
      <c r="P708" s="219">
        <f>O708*H708</f>
        <v>0</v>
      </c>
      <c r="Q708" s="219">
        <v>0</v>
      </c>
      <c r="R708" s="219">
        <f>Q708*H708</f>
        <v>0</v>
      </c>
      <c r="S708" s="219">
        <v>0</v>
      </c>
      <c r="T708" s="220">
        <f>S708*H708</f>
        <v>0</v>
      </c>
      <c r="AR708" s="221" t="s">
        <v>258</v>
      </c>
      <c r="AT708" s="221" t="s">
        <v>167</v>
      </c>
      <c r="AU708" s="221" t="s">
        <v>185</v>
      </c>
      <c r="AY708" s="16" t="s">
        <v>165</v>
      </c>
      <c r="BE708" s="222">
        <f>IF(N708="základní",J708,0)</f>
        <v>0</v>
      </c>
      <c r="BF708" s="222">
        <f>IF(N708="snížená",J708,0)</f>
        <v>0</v>
      </c>
      <c r="BG708" s="222">
        <f>IF(N708="zákl. přenesená",J708,0)</f>
        <v>0</v>
      </c>
      <c r="BH708" s="222">
        <f>IF(N708="sníž. přenesená",J708,0)</f>
        <v>0</v>
      </c>
      <c r="BI708" s="222">
        <f>IF(N708="nulová",J708,0)</f>
        <v>0</v>
      </c>
      <c r="BJ708" s="16" t="s">
        <v>85</v>
      </c>
      <c r="BK708" s="222">
        <f>ROUND(I708*H708,2)</f>
        <v>0</v>
      </c>
      <c r="BL708" s="16" t="s">
        <v>258</v>
      </c>
      <c r="BM708" s="221" t="s">
        <v>1271</v>
      </c>
    </row>
    <row r="709" s="1" customFormat="1" ht="24" customHeight="1">
      <c r="B709" s="37"/>
      <c r="C709" s="247" t="s">
        <v>1272</v>
      </c>
      <c r="D709" s="247" t="s">
        <v>218</v>
      </c>
      <c r="E709" s="248" t="s">
        <v>1273</v>
      </c>
      <c r="F709" s="249" t="s">
        <v>1274</v>
      </c>
      <c r="G709" s="250" t="s">
        <v>377</v>
      </c>
      <c r="H709" s="251">
        <v>42</v>
      </c>
      <c r="I709" s="252"/>
      <c r="J709" s="253">
        <f>ROUND(I709*H709,2)</f>
        <v>0</v>
      </c>
      <c r="K709" s="249" t="s">
        <v>417</v>
      </c>
      <c r="L709" s="254"/>
      <c r="M709" s="255" t="s">
        <v>19</v>
      </c>
      <c r="N709" s="256" t="s">
        <v>48</v>
      </c>
      <c r="O709" s="82"/>
      <c r="P709" s="219">
        <f>O709*H709</f>
        <v>0</v>
      </c>
      <c r="Q709" s="219">
        <v>0</v>
      </c>
      <c r="R709" s="219">
        <f>Q709*H709</f>
        <v>0</v>
      </c>
      <c r="S709" s="219">
        <v>0</v>
      </c>
      <c r="T709" s="220">
        <f>S709*H709</f>
        <v>0</v>
      </c>
      <c r="AR709" s="221" t="s">
        <v>903</v>
      </c>
      <c r="AT709" s="221" t="s">
        <v>218</v>
      </c>
      <c r="AU709" s="221" t="s">
        <v>185</v>
      </c>
      <c r="AY709" s="16" t="s">
        <v>165</v>
      </c>
      <c r="BE709" s="222">
        <f>IF(N709="základní",J709,0)</f>
        <v>0</v>
      </c>
      <c r="BF709" s="222">
        <f>IF(N709="snížená",J709,0)</f>
        <v>0</v>
      </c>
      <c r="BG709" s="222">
        <f>IF(N709="zákl. přenesená",J709,0)</f>
        <v>0</v>
      </c>
      <c r="BH709" s="222">
        <f>IF(N709="sníž. přenesená",J709,0)</f>
        <v>0</v>
      </c>
      <c r="BI709" s="222">
        <f>IF(N709="nulová",J709,0)</f>
        <v>0</v>
      </c>
      <c r="BJ709" s="16" t="s">
        <v>85</v>
      </c>
      <c r="BK709" s="222">
        <f>ROUND(I709*H709,2)</f>
        <v>0</v>
      </c>
      <c r="BL709" s="16" t="s">
        <v>903</v>
      </c>
      <c r="BM709" s="221" t="s">
        <v>1275</v>
      </c>
    </row>
    <row r="710" s="11" customFormat="1" ht="20.88" customHeight="1">
      <c r="B710" s="194"/>
      <c r="C710" s="195"/>
      <c r="D710" s="196" t="s">
        <v>76</v>
      </c>
      <c r="E710" s="208" t="s">
        <v>1276</v>
      </c>
      <c r="F710" s="208" t="s">
        <v>1277</v>
      </c>
      <c r="G710" s="195"/>
      <c r="H710" s="195"/>
      <c r="I710" s="198"/>
      <c r="J710" s="209">
        <f>BK710</f>
        <v>0</v>
      </c>
      <c r="K710" s="195"/>
      <c r="L710" s="200"/>
      <c r="M710" s="201"/>
      <c r="N710" s="202"/>
      <c r="O710" s="202"/>
      <c r="P710" s="203">
        <f>SUM(P711:P712)</f>
        <v>0</v>
      </c>
      <c r="Q710" s="202"/>
      <c r="R710" s="203">
        <f>SUM(R711:R712)</f>
        <v>0</v>
      </c>
      <c r="S710" s="202"/>
      <c r="T710" s="204">
        <f>SUM(T711:T712)</f>
        <v>0</v>
      </c>
      <c r="AR710" s="205" t="s">
        <v>87</v>
      </c>
      <c r="AT710" s="206" t="s">
        <v>76</v>
      </c>
      <c r="AU710" s="206" t="s">
        <v>87</v>
      </c>
      <c r="AY710" s="205" t="s">
        <v>165</v>
      </c>
      <c r="BK710" s="207">
        <f>SUM(BK711:BK712)</f>
        <v>0</v>
      </c>
    </row>
    <row r="711" s="1" customFormat="1" ht="16.5" customHeight="1">
      <c r="B711" s="37"/>
      <c r="C711" s="210" t="s">
        <v>1278</v>
      </c>
      <c r="D711" s="210" t="s">
        <v>167</v>
      </c>
      <c r="E711" s="211" t="s">
        <v>1279</v>
      </c>
      <c r="F711" s="212" t="s">
        <v>1280</v>
      </c>
      <c r="G711" s="213" t="s">
        <v>377</v>
      </c>
      <c r="H711" s="214">
        <v>4</v>
      </c>
      <c r="I711" s="215"/>
      <c r="J711" s="216">
        <f>ROUND(I711*H711,2)</f>
        <v>0</v>
      </c>
      <c r="K711" s="212" t="s">
        <v>171</v>
      </c>
      <c r="L711" s="42"/>
      <c r="M711" s="217" t="s">
        <v>19</v>
      </c>
      <c r="N711" s="218" t="s">
        <v>48</v>
      </c>
      <c r="O711" s="82"/>
      <c r="P711" s="219">
        <f>O711*H711</f>
        <v>0</v>
      </c>
      <c r="Q711" s="219">
        <v>0</v>
      </c>
      <c r="R711" s="219">
        <f>Q711*H711</f>
        <v>0</v>
      </c>
      <c r="S711" s="219">
        <v>0</v>
      </c>
      <c r="T711" s="220">
        <f>S711*H711</f>
        <v>0</v>
      </c>
      <c r="AR711" s="221" t="s">
        <v>258</v>
      </c>
      <c r="AT711" s="221" t="s">
        <v>167</v>
      </c>
      <c r="AU711" s="221" t="s">
        <v>185</v>
      </c>
      <c r="AY711" s="16" t="s">
        <v>165</v>
      </c>
      <c r="BE711" s="222">
        <f>IF(N711="základní",J711,0)</f>
        <v>0</v>
      </c>
      <c r="BF711" s="222">
        <f>IF(N711="snížená",J711,0)</f>
        <v>0</v>
      </c>
      <c r="BG711" s="222">
        <f>IF(N711="zákl. přenesená",J711,0)</f>
        <v>0</v>
      </c>
      <c r="BH711" s="222">
        <f>IF(N711="sníž. přenesená",J711,0)</f>
        <v>0</v>
      </c>
      <c r="BI711" s="222">
        <f>IF(N711="nulová",J711,0)</f>
        <v>0</v>
      </c>
      <c r="BJ711" s="16" t="s">
        <v>85</v>
      </c>
      <c r="BK711" s="222">
        <f>ROUND(I711*H711,2)</f>
        <v>0</v>
      </c>
      <c r="BL711" s="16" t="s">
        <v>258</v>
      </c>
      <c r="BM711" s="221" t="s">
        <v>1281</v>
      </c>
    </row>
    <row r="712" s="1" customFormat="1" ht="16.5" customHeight="1">
      <c r="B712" s="37"/>
      <c r="C712" s="210" t="s">
        <v>1282</v>
      </c>
      <c r="D712" s="210" t="s">
        <v>167</v>
      </c>
      <c r="E712" s="211" t="s">
        <v>1283</v>
      </c>
      <c r="F712" s="212" t="s">
        <v>1284</v>
      </c>
      <c r="G712" s="213" t="s">
        <v>377</v>
      </c>
      <c r="H712" s="214">
        <v>1</v>
      </c>
      <c r="I712" s="215"/>
      <c r="J712" s="216">
        <f>ROUND(I712*H712,2)</f>
        <v>0</v>
      </c>
      <c r="K712" s="212" t="s">
        <v>171</v>
      </c>
      <c r="L712" s="42"/>
      <c r="M712" s="217" t="s">
        <v>19</v>
      </c>
      <c r="N712" s="218" t="s">
        <v>48</v>
      </c>
      <c r="O712" s="82"/>
      <c r="P712" s="219">
        <f>O712*H712</f>
        <v>0</v>
      </c>
      <c r="Q712" s="219">
        <v>0</v>
      </c>
      <c r="R712" s="219">
        <f>Q712*H712</f>
        <v>0</v>
      </c>
      <c r="S712" s="219">
        <v>0</v>
      </c>
      <c r="T712" s="220">
        <f>S712*H712</f>
        <v>0</v>
      </c>
      <c r="AR712" s="221" t="s">
        <v>258</v>
      </c>
      <c r="AT712" s="221" t="s">
        <v>167</v>
      </c>
      <c r="AU712" s="221" t="s">
        <v>185</v>
      </c>
      <c r="AY712" s="16" t="s">
        <v>165</v>
      </c>
      <c r="BE712" s="222">
        <f>IF(N712="základní",J712,0)</f>
        <v>0</v>
      </c>
      <c r="BF712" s="222">
        <f>IF(N712="snížená",J712,0)</f>
        <v>0</v>
      </c>
      <c r="BG712" s="222">
        <f>IF(N712="zákl. přenesená",J712,0)</f>
        <v>0</v>
      </c>
      <c r="BH712" s="222">
        <f>IF(N712="sníž. přenesená",J712,0)</f>
        <v>0</v>
      </c>
      <c r="BI712" s="222">
        <f>IF(N712="nulová",J712,0)</f>
        <v>0</v>
      </c>
      <c r="BJ712" s="16" t="s">
        <v>85</v>
      </c>
      <c r="BK712" s="222">
        <f>ROUND(I712*H712,2)</f>
        <v>0</v>
      </c>
      <c r="BL712" s="16" t="s">
        <v>258</v>
      </c>
      <c r="BM712" s="221" t="s">
        <v>1285</v>
      </c>
    </row>
    <row r="713" s="11" customFormat="1" ht="20.88" customHeight="1">
      <c r="B713" s="194"/>
      <c r="C713" s="195"/>
      <c r="D713" s="196" t="s">
        <v>76</v>
      </c>
      <c r="E713" s="208" t="s">
        <v>1286</v>
      </c>
      <c r="F713" s="208" t="s">
        <v>1287</v>
      </c>
      <c r="G713" s="195"/>
      <c r="H713" s="195"/>
      <c r="I713" s="198"/>
      <c r="J713" s="209">
        <f>BK713</f>
        <v>0</v>
      </c>
      <c r="K713" s="195"/>
      <c r="L713" s="200"/>
      <c r="M713" s="201"/>
      <c r="N713" s="202"/>
      <c r="O713" s="202"/>
      <c r="P713" s="203">
        <f>P714</f>
        <v>0</v>
      </c>
      <c r="Q713" s="202"/>
      <c r="R713" s="203">
        <f>R714</f>
        <v>0</v>
      </c>
      <c r="S713" s="202"/>
      <c r="T713" s="204">
        <f>T714</f>
        <v>0</v>
      </c>
      <c r="AR713" s="205" t="s">
        <v>87</v>
      </c>
      <c r="AT713" s="206" t="s">
        <v>76</v>
      </c>
      <c r="AU713" s="206" t="s">
        <v>87</v>
      </c>
      <c r="AY713" s="205" t="s">
        <v>165</v>
      </c>
      <c r="BK713" s="207">
        <f>BK714</f>
        <v>0</v>
      </c>
    </row>
    <row r="714" s="1" customFormat="1" ht="16.5" customHeight="1">
      <c r="B714" s="37"/>
      <c r="C714" s="210" t="s">
        <v>1288</v>
      </c>
      <c r="D714" s="210" t="s">
        <v>167</v>
      </c>
      <c r="E714" s="211" t="s">
        <v>1289</v>
      </c>
      <c r="F714" s="212" t="s">
        <v>1290</v>
      </c>
      <c r="G714" s="213" t="s">
        <v>479</v>
      </c>
      <c r="H714" s="214">
        <v>3</v>
      </c>
      <c r="I714" s="215"/>
      <c r="J714" s="216">
        <f>ROUND(I714*H714,2)</f>
        <v>0</v>
      </c>
      <c r="K714" s="212" t="s">
        <v>171</v>
      </c>
      <c r="L714" s="42"/>
      <c r="M714" s="217" t="s">
        <v>19</v>
      </c>
      <c r="N714" s="218" t="s">
        <v>48</v>
      </c>
      <c r="O714" s="82"/>
      <c r="P714" s="219">
        <f>O714*H714</f>
        <v>0</v>
      </c>
      <c r="Q714" s="219">
        <v>0</v>
      </c>
      <c r="R714" s="219">
        <f>Q714*H714</f>
        <v>0</v>
      </c>
      <c r="S714" s="219">
        <v>0</v>
      </c>
      <c r="T714" s="220">
        <f>S714*H714</f>
        <v>0</v>
      </c>
      <c r="AR714" s="221" t="s">
        <v>258</v>
      </c>
      <c r="AT714" s="221" t="s">
        <v>167</v>
      </c>
      <c r="AU714" s="221" t="s">
        <v>185</v>
      </c>
      <c r="AY714" s="16" t="s">
        <v>165</v>
      </c>
      <c r="BE714" s="222">
        <f>IF(N714="základní",J714,0)</f>
        <v>0</v>
      </c>
      <c r="BF714" s="222">
        <f>IF(N714="snížená",J714,0)</f>
        <v>0</v>
      </c>
      <c r="BG714" s="222">
        <f>IF(N714="zákl. přenesená",J714,0)</f>
        <v>0</v>
      </c>
      <c r="BH714" s="222">
        <f>IF(N714="sníž. přenesená",J714,0)</f>
        <v>0</v>
      </c>
      <c r="BI714" s="222">
        <f>IF(N714="nulová",J714,0)</f>
        <v>0</v>
      </c>
      <c r="BJ714" s="16" t="s">
        <v>85</v>
      </c>
      <c r="BK714" s="222">
        <f>ROUND(I714*H714,2)</f>
        <v>0</v>
      </c>
      <c r="BL714" s="16" t="s">
        <v>258</v>
      </c>
      <c r="BM714" s="221" t="s">
        <v>1291</v>
      </c>
    </row>
    <row r="715" s="11" customFormat="1" ht="20.88" customHeight="1">
      <c r="B715" s="194"/>
      <c r="C715" s="195"/>
      <c r="D715" s="196" t="s">
        <v>76</v>
      </c>
      <c r="E715" s="208" t="s">
        <v>1292</v>
      </c>
      <c r="F715" s="208" t="s">
        <v>1293</v>
      </c>
      <c r="G715" s="195"/>
      <c r="H715" s="195"/>
      <c r="I715" s="198"/>
      <c r="J715" s="209">
        <f>BK715</f>
        <v>0</v>
      </c>
      <c r="K715" s="195"/>
      <c r="L715" s="200"/>
      <c r="M715" s="201"/>
      <c r="N715" s="202"/>
      <c r="O715" s="202"/>
      <c r="P715" s="203">
        <f>SUM(P716:P767)</f>
        <v>0</v>
      </c>
      <c r="Q715" s="202"/>
      <c r="R715" s="203">
        <f>SUM(R716:R767)</f>
        <v>0.49432999999999994</v>
      </c>
      <c r="S715" s="202"/>
      <c r="T715" s="204">
        <f>SUM(T716:T767)</f>
        <v>0</v>
      </c>
      <c r="AR715" s="205" t="s">
        <v>185</v>
      </c>
      <c r="AT715" s="206" t="s">
        <v>76</v>
      </c>
      <c r="AU715" s="206" t="s">
        <v>87</v>
      </c>
      <c r="AY715" s="205" t="s">
        <v>165</v>
      </c>
      <c r="BK715" s="207">
        <f>SUM(BK716:BK767)</f>
        <v>0</v>
      </c>
    </row>
    <row r="716" s="1" customFormat="1" ht="16.5" customHeight="1">
      <c r="B716" s="37"/>
      <c r="C716" s="210" t="s">
        <v>1294</v>
      </c>
      <c r="D716" s="210" t="s">
        <v>167</v>
      </c>
      <c r="E716" s="211" t="s">
        <v>1295</v>
      </c>
      <c r="F716" s="212" t="s">
        <v>1296</v>
      </c>
      <c r="G716" s="213" t="s">
        <v>377</v>
      </c>
      <c r="H716" s="214">
        <v>150</v>
      </c>
      <c r="I716" s="215"/>
      <c r="J716" s="216">
        <f>ROUND(I716*H716,2)</f>
        <v>0</v>
      </c>
      <c r="K716" s="212" t="s">
        <v>417</v>
      </c>
      <c r="L716" s="42"/>
      <c r="M716" s="217" t="s">
        <v>19</v>
      </c>
      <c r="N716" s="218" t="s">
        <v>48</v>
      </c>
      <c r="O716" s="82"/>
      <c r="P716" s="219">
        <f>O716*H716</f>
        <v>0</v>
      </c>
      <c r="Q716" s="219">
        <v>0</v>
      </c>
      <c r="R716" s="219">
        <f>Q716*H716</f>
        <v>0</v>
      </c>
      <c r="S716" s="219">
        <v>0</v>
      </c>
      <c r="T716" s="220">
        <f>S716*H716</f>
        <v>0</v>
      </c>
      <c r="AR716" s="221" t="s">
        <v>372</v>
      </c>
      <c r="AT716" s="221" t="s">
        <v>167</v>
      </c>
      <c r="AU716" s="221" t="s">
        <v>185</v>
      </c>
      <c r="AY716" s="16" t="s">
        <v>165</v>
      </c>
      <c r="BE716" s="222">
        <f>IF(N716="základní",J716,0)</f>
        <v>0</v>
      </c>
      <c r="BF716" s="222">
        <f>IF(N716="snížená",J716,0)</f>
        <v>0</v>
      </c>
      <c r="BG716" s="222">
        <f>IF(N716="zákl. přenesená",J716,0)</f>
        <v>0</v>
      </c>
      <c r="BH716" s="222">
        <f>IF(N716="sníž. přenesená",J716,0)</f>
        <v>0</v>
      </c>
      <c r="BI716" s="222">
        <f>IF(N716="nulová",J716,0)</f>
        <v>0</v>
      </c>
      <c r="BJ716" s="16" t="s">
        <v>85</v>
      </c>
      <c r="BK716" s="222">
        <f>ROUND(I716*H716,2)</f>
        <v>0</v>
      </c>
      <c r="BL716" s="16" t="s">
        <v>372</v>
      </c>
      <c r="BM716" s="221" t="s">
        <v>1297</v>
      </c>
    </row>
    <row r="717" s="1" customFormat="1" ht="16.5" customHeight="1">
      <c r="B717" s="37"/>
      <c r="C717" s="210" t="s">
        <v>1298</v>
      </c>
      <c r="D717" s="210" t="s">
        <v>167</v>
      </c>
      <c r="E717" s="211" t="s">
        <v>1299</v>
      </c>
      <c r="F717" s="212" t="s">
        <v>1300</v>
      </c>
      <c r="G717" s="213" t="s">
        <v>377</v>
      </c>
      <c r="H717" s="214">
        <v>57</v>
      </c>
      <c r="I717" s="215"/>
      <c r="J717" s="216">
        <f>ROUND(I717*H717,2)</f>
        <v>0</v>
      </c>
      <c r="K717" s="212" t="s">
        <v>417</v>
      </c>
      <c r="L717" s="42"/>
      <c r="M717" s="217" t="s">
        <v>19</v>
      </c>
      <c r="N717" s="218" t="s">
        <v>48</v>
      </c>
      <c r="O717" s="82"/>
      <c r="P717" s="219">
        <f>O717*H717</f>
        <v>0</v>
      </c>
      <c r="Q717" s="219">
        <v>0</v>
      </c>
      <c r="R717" s="219">
        <f>Q717*H717</f>
        <v>0</v>
      </c>
      <c r="S717" s="219">
        <v>0</v>
      </c>
      <c r="T717" s="220">
        <f>S717*H717</f>
        <v>0</v>
      </c>
      <c r="AR717" s="221" t="s">
        <v>372</v>
      </c>
      <c r="AT717" s="221" t="s">
        <v>167</v>
      </c>
      <c r="AU717" s="221" t="s">
        <v>185</v>
      </c>
      <c r="AY717" s="16" t="s">
        <v>165</v>
      </c>
      <c r="BE717" s="222">
        <f>IF(N717="základní",J717,0)</f>
        <v>0</v>
      </c>
      <c r="BF717" s="222">
        <f>IF(N717="snížená",J717,0)</f>
        <v>0</v>
      </c>
      <c r="BG717" s="222">
        <f>IF(N717="zákl. přenesená",J717,0)</f>
        <v>0</v>
      </c>
      <c r="BH717" s="222">
        <f>IF(N717="sníž. přenesená",J717,0)</f>
        <v>0</v>
      </c>
      <c r="BI717" s="222">
        <f>IF(N717="nulová",J717,0)</f>
        <v>0</v>
      </c>
      <c r="BJ717" s="16" t="s">
        <v>85</v>
      </c>
      <c r="BK717" s="222">
        <f>ROUND(I717*H717,2)</f>
        <v>0</v>
      </c>
      <c r="BL717" s="16" t="s">
        <v>372</v>
      </c>
      <c r="BM717" s="221" t="s">
        <v>1301</v>
      </c>
    </row>
    <row r="718" s="1" customFormat="1" ht="16.5" customHeight="1">
      <c r="B718" s="37"/>
      <c r="C718" s="247" t="s">
        <v>1302</v>
      </c>
      <c r="D718" s="247" t="s">
        <v>218</v>
      </c>
      <c r="E718" s="248" t="s">
        <v>1303</v>
      </c>
      <c r="F718" s="249" t="s">
        <v>1304</v>
      </c>
      <c r="G718" s="250" t="s">
        <v>377</v>
      </c>
      <c r="H718" s="251">
        <v>150</v>
      </c>
      <c r="I718" s="252"/>
      <c r="J718" s="253">
        <f>ROUND(I718*H718,2)</f>
        <v>0</v>
      </c>
      <c r="K718" s="249" t="s">
        <v>171</v>
      </c>
      <c r="L718" s="254"/>
      <c r="M718" s="255" t="s">
        <v>19</v>
      </c>
      <c r="N718" s="256" t="s">
        <v>48</v>
      </c>
      <c r="O718" s="82"/>
      <c r="P718" s="219">
        <f>O718*H718</f>
        <v>0</v>
      </c>
      <c r="Q718" s="219">
        <v>5.0000000000000002E-05</v>
      </c>
      <c r="R718" s="219">
        <f>Q718*H718</f>
        <v>0.0075000000000000006</v>
      </c>
      <c r="S718" s="219">
        <v>0</v>
      </c>
      <c r="T718" s="220">
        <f>S718*H718</f>
        <v>0</v>
      </c>
      <c r="AR718" s="221" t="s">
        <v>903</v>
      </c>
      <c r="AT718" s="221" t="s">
        <v>218</v>
      </c>
      <c r="AU718" s="221" t="s">
        <v>185</v>
      </c>
      <c r="AY718" s="16" t="s">
        <v>165</v>
      </c>
      <c r="BE718" s="222">
        <f>IF(N718="základní",J718,0)</f>
        <v>0</v>
      </c>
      <c r="BF718" s="222">
        <f>IF(N718="snížená",J718,0)</f>
        <v>0</v>
      </c>
      <c r="BG718" s="222">
        <f>IF(N718="zákl. přenesená",J718,0)</f>
        <v>0</v>
      </c>
      <c r="BH718" s="222">
        <f>IF(N718="sníž. přenesená",J718,0)</f>
        <v>0</v>
      </c>
      <c r="BI718" s="222">
        <f>IF(N718="nulová",J718,0)</f>
        <v>0</v>
      </c>
      <c r="BJ718" s="16" t="s">
        <v>85</v>
      </c>
      <c r="BK718" s="222">
        <f>ROUND(I718*H718,2)</f>
        <v>0</v>
      </c>
      <c r="BL718" s="16" t="s">
        <v>903</v>
      </c>
      <c r="BM718" s="221" t="s">
        <v>1305</v>
      </c>
    </row>
    <row r="719" s="1" customFormat="1" ht="16.5" customHeight="1">
      <c r="B719" s="37"/>
      <c r="C719" s="210" t="s">
        <v>1306</v>
      </c>
      <c r="D719" s="210" t="s">
        <v>167</v>
      </c>
      <c r="E719" s="211" t="s">
        <v>1307</v>
      </c>
      <c r="F719" s="212" t="s">
        <v>1308</v>
      </c>
      <c r="G719" s="213" t="s">
        <v>324</v>
      </c>
      <c r="H719" s="214">
        <v>90</v>
      </c>
      <c r="I719" s="215"/>
      <c r="J719" s="216">
        <f>ROUND(I719*H719,2)</f>
        <v>0</v>
      </c>
      <c r="K719" s="212" t="s">
        <v>417</v>
      </c>
      <c r="L719" s="42"/>
      <c r="M719" s="217" t="s">
        <v>19</v>
      </c>
      <c r="N719" s="218" t="s">
        <v>48</v>
      </c>
      <c r="O719" s="82"/>
      <c r="P719" s="219">
        <f>O719*H719</f>
        <v>0</v>
      </c>
      <c r="Q719" s="219">
        <v>0</v>
      </c>
      <c r="R719" s="219">
        <f>Q719*H719</f>
        <v>0</v>
      </c>
      <c r="S719" s="219">
        <v>0</v>
      </c>
      <c r="T719" s="220">
        <f>S719*H719</f>
        <v>0</v>
      </c>
      <c r="AR719" s="221" t="s">
        <v>372</v>
      </c>
      <c r="AT719" s="221" t="s">
        <v>167</v>
      </c>
      <c r="AU719" s="221" t="s">
        <v>185</v>
      </c>
      <c r="AY719" s="16" t="s">
        <v>165</v>
      </c>
      <c r="BE719" s="222">
        <f>IF(N719="základní",J719,0)</f>
        <v>0</v>
      </c>
      <c r="BF719" s="222">
        <f>IF(N719="snížená",J719,0)</f>
        <v>0</v>
      </c>
      <c r="BG719" s="222">
        <f>IF(N719="zákl. přenesená",J719,0)</f>
        <v>0</v>
      </c>
      <c r="BH719" s="222">
        <f>IF(N719="sníž. přenesená",J719,0)</f>
        <v>0</v>
      </c>
      <c r="BI719" s="222">
        <f>IF(N719="nulová",J719,0)</f>
        <v>0</v>
      </c>
      <c r="BJ719" s="16" t="s">
        <v>85</v>
      </c>
      <c r="BK719" s="222">
        <f>ROUND(I719*H719,2)</f>
        <v>0</v>
      </c>
      <c r="BL719" s="16" t="s">
        <v>372</v>
      </c>
      <c r="BM719" s="221" t="s">
        <v>1309</v>
      </c>
    </row>
    <row r="720" s="1" customFormat="1" ht="16.5" customHeight="1">
      <c r="B720" s="37"/>
      <c r="C720" s="247" t="s">
        <v>1310</v>
      </c>
      <c r="D720" s="247" t="s">
        <v>218</v>
      </c>
      <c r="E720" s="248" t="s">
        <v>1311</v>
      </c>
      <c r="F720" s="249" t="s">
        <v>1312</v>
      </c>
      <c r="G720" s="250" t="s">
        <v>324</v>
      </c>
      <c r="H720" s="251">
        <v>90</v>
      </c>
      <c r="I720" s="252"/>
      <c r="J720" s="253">
        <f>ROUND(I720*H720,2)</f>
        <v>0</v>
      </c>
      <c r="K720" s="249" t="s">
        <v>417</v>
      </c>
      <c r="L720" s="254"/>
      <c r="M720" s="255" t="s">
        <v>19</v>
      </c>
      <c r="N720" s="256" t="s">
        <v>48</v>
      </c>
      <c r="O720" s="82"/>
      <c r="P720" s="219">
        <f>O720*H720</f>
        <v>0</v>
      </c>
      <c r="Q720" s="219">
        <v>0</v>
      </c>
      <c r="R720" s="219">
        <f>Q720*H720</f>
        <v>0</v>
      </c>
      <c r="S720" s="219">
        <v>0</v>
      </c>
      <c r="T720" s="220">
        <f>S720*H720</f>
        <v>0</v>
      </c>
      <c r="AR720" s="221" t="s">
        <v>1313</v>
      </c>
      <c r="AT720" s="221" t="s">
        <v>218</v>
      </c>
      <c r="AU720" s="221" t="s">
        <v>185</v>
      </c>
      <c r="AY720" s="16" t="s">
        <v>165</v>
      </c>
      <c r="BE720" s="222">
        <f>IF(N720="základní",J720,0)</f>
        <v>0</v>
      </c>
      <c r="BF720" s="222">
        <f>IF(N720="snížená",J720,0)</f>
        <v>0</v>
      </c>
      <c r="BG720" s="222">
        <f>IF(N720="zákl. přenesená",J720,0)</f>
        <v>0</v>
      </c>
      <c r="BH720" s="222">
        <f>IF(N720="sníž. přenesená",J720,0)</f>
        <v>0</v>
      </c>
      <c r="BI720" s="222">
        <f>IF(N720="nulová",J720,0)</f>
        <v>0</v>
      </c>
      <c r="BJ720" s="16" t="s">
        <v>85</v>
      </c>
      <c r="BK720" s="222">
        <f>ROUND(I720*H720,2)</f>
        <v>0</v>
      </c>
      <c r="BL720" s="16" t="s">
        <v>372</v>
      </c>
      <c r="BM720" s="221" t="s">
        <v>1314</v>
      </c>
    </row>
    <row r="721" s="1" customFormat="1" ht="16.5" customHeight="1">
      <c r="B721" s="37"/>
      <c r="C721" s="210" t="s">
        <v>1315</v>
      </c>
      <c r="D721" s="210" t="s">
        <v>167</v>
      </c>
      <c r="E721" s="211" t="s">
        <v>1316</v>
      </c>
      <c r="F721" s="212" t="s">
        <v>1308</v>
      </c>
      <c r="G721" s="213" t="s">
        <v>324</v>
      </c>
      <c r="H721" s="214">
        <v>20</v>
      </c>
      <c r="I721" s="215"/>
      <c r="J721" s="216">
        <f>ROUND(I721*H721,2)</f>
        <v>0</v>
      </c>
      <c r="K721" s="212" t="s">
        <v>417</v>
      </c>
      <c r="L721" s="42"/>
      <c r="M721" s="217" t="s">
        <v>19</v>
      </c>
      <c r="N721" s="218" t="s">
        <v>48</v>
      </c>
      <c r="O721" s="82"/>
      <c r="P721" s="219">
        <f>O721*H721</f>
        <v>0</v>
      </c>
      <c r="Q721" s="219">
        <v>0</v>
      </c>
      <c r="R721" s="219">
        <f>Q721*H721</f>
        <v>0</v>
      </c>
      <c r="S721" s="219">
        <v>0</v>
      </c>
      <c r="T721" s="220">
        <f>S721*H721</f>
        <v>0</v>
      </c>
      <c r="AR721" s="221" t="s">
        <v>372</v>
      </c>
      <c r="AT721" s="221" t="s">
        <v>167</v>
      </c>
      <c r="AU721" s="221" t="s">
        <v>185</v>
      </c>
      <c r="AY721" s="16" t="s">
        <v>165</v>
      </c>
      <c r="BE721" s="222">
        <f>IF(N721="základní",J721,0)</f>
        <v>0</v>
      </c>
      <c r="BF721" s="222">
        <f>IF(N721="snížená",J721,0)</f>
        <v>0</v>
      </c>
      <c r="BG721" s="222">
        <f>IF(N721="zákl. přenesená",J721,0)</f>
        <v>0</v>
      </c>
      <c r="BH721" s="222">
        <f>IF(N721="sníž. přenesená",J721,0)</f>
        <v>0</v>
      </c>
      <c r="BI721" s="222">
        <f>IF(N721="nulová",J721,0)</f>
        <v>0</v>
      </c>
      <c r="BJ721" s="16" t="s">
        <v>85</v>
      </c>
      <c r="BK721" s="222">
        <f>ROUND(I721*H721,2)</f>
        <v>0</v>
      </c>
      <c r="BL721" s="16" t="s">
        <v>372</v>
      </c>
      <c r="BM721" s="221" t="s">
        <v>1317</v>
      </c>
    </row>
    <row r="722" s="1" customFormat="1" ht="16.5" customHeight="1">
      <c r="B722" s="37"/>
      <c r="C722" s="247" t="s">
        <v>1318</v>
      </c>
      <c r="D722" s="247" t="s">
        <v>218</v>
      </c>
      <c r="E722" s="248" t="s">
        <v>1319</v>
      </c>
      <c r="F722" s="249" t="s">
        <v>1320</v>
      </c>
      <c r="G722" s="250" t="s">
        <v>324</v>
      </c>
      <c r="H722" s="251">
        <v>20</v>
      </c>
      <c r="I722" s="252"/>
      <c r="J722" s="253">
        <f>ROUND(I722*H722,2)</f>
        <v>0</v>
      </c>
      <c r="K722" s="249" t="s">
        <v>417</v>
      </c>
      <c r="L722" s="254"/>
      <c r="M722" s="255" t="s">
        <v>19</v>
      </c>
      <c r="N722" s="256" t="s">
        <v>48</v>
      </c>
      <c r="O722" s="82"/>
      <c r="P722" s="219">
        <f>O722*H722</f>
        <v>0</v>
      </c>
      <c r="Q722" s="219">
        <v>0</v>
      </c>
      <c r="R722" s="219">
        <f>Q722*H722</f>
        <v>0</v>
      </c>
      <c r="S722" s="219">
        <v>0</v>
      </c>
      <c r="T722" s="220">
        <f>S722*H722</f>
        <v>0</v>
      </c>
      <c r="AR722" s="221" t="s">
        <v>1313</v>
      </c>
      <c r="AT722" s="221" t="s">
        <v>218</v>
      </c>
      <c r="AU722" s="221" t="s">
        <v>185</v>
      </c>
      <c r="AY722" s="16" t="s">
        <v>165</v>
      </c>
      <c r="BE722" s="222">
        <f>IF(N722="základní",J722,0)</f>
        <v>0</v>
      </c>
      <c r="BF722" s="222">
        <f>IF(N722="snížená",J722,0)</f>
        <v>0</v>
      </c>
      <c r="BG722" s="222">
        <f>IF(N722="zákl. přenesená",J722,0)</f>
        <v>0</v>
      </c>
      <c r="BH722" s="222">
        <f>IF(N722="sníž. přenesená",J722,0)</f>
        <v>0</v>
      </c>
      <c r="BI722" s="222">
        <f>IF(N722="nulová",J722,0)</f>
        <v>0</v>
      </c>
      <c r="BJ722" s="16" t="s">
        <v>85</v>
      </c>
      <c r="BK722" s="222">
        <f>ROUND(I722*H722,2)</f>
        <v>0</v>
      </c>
      <c r="BL722" s="16" t="s">
        <v>372</v>
      </c>
      <c r="BM722" s="221" t="s">
        <v>1321</v>
      </c>
    </row>
    <row r="723" s="1" customFormat="1" ht="16.5" customHeight="1">
      <c r="B723" s="37"/>
      <c r="C723" s="210" t="s">
        <v>1322</v>
      </c>
      <c r="D723" s="210" t="s">
        <v>167</v>
      </c>
      <c r="E723" s="211" t="s">
        <v>1323</v>
      </c>
      <c r="F723" s="212" t="s">
        <v>1324</v>
      </c>
      <c r="G723" s="213" t="s">
        <v>377</v>
      </c>
      <c r="H723" s="214">
        <v>120</v>
      </c>
      <c r="I723" s="215"/>
      <c r="J723" s="216">
        <f>ROUND(I723*H723,2)</f>
        <v>0</v>
      </c>
      <c r="K723" s="212" t="s">
        <v>417</v>
      </c>
      <c r="L723" s="42"/>
      <c r="M723" s="217" t="s">
        <v>19</v>
      </c>
      <c r="N723" s="218" t="s">
        <v>48</v>
      </c>
      <c r="O723" s="82"/>
      <c r="P723" s="219">
        <f>O723*H723</f>
        <v>0</v>
      </c>
      <c r="Q723" s="219">
        <v>0</v>
      </c>
      <c r="R723" s="219">
        <f>Q723*H723</f>
        <v>0</v>
      </c>
      <c r="S723" s="219">
        <v>0</v>
      </c>
      <c r="T723" s="220">
        <f>S723*H723</f>
        <v>0</v>
      </c>
      <c r="AR723" s="221" t="s">
        <v>372</v>
      </c>
      <c r="AT723" s="221" t="s">
        <v>167</v>
      </c>
      <c r="AU723" s="221" t="s">
        <v>185</v>
      </c>
      <c r="AY723" s="16" t="s">
        <v>165</v>
      </c>
      <c r="BE723" s="222">
        <f>IF(N723="základní",J723,0)</f>
        <v>0</v>
      </c>
      <c r="BF723" s="222">
        <f>IF(N723="snížená",J723,0)</f>
        <v>0</v>
      </c>
      <c r="BG723" s="222">
        <f>IF(N723="zákl. přenesená",J723,0)</f>
        <v>0</v>
      </c>
      <c r="BH723" s="222">
        <f>IF(N723="sníž. přenesená",J723,0)</f>
        <v>0</v>
      </c>
      <c r="BI723" s="222">
        <f>IF(N723="nulová",J723,0)</f>
        <v>0</v>
      </c>
      <c r="BJ723" s="16" t="s">
        <v>85</v>
      </c>
      <c r="BK723" s="222">
        <f>ROUND(I723*H723,2)</f>
        <v>0</v>
      </c>
      <c r="BL723" s="16" t="s">
        <v>372</v>
      </c>
      <c r="BM723" s="221" t="s">
        <v>1325</v>
      </c>
    </row>
    <row r="724" s="1" customFormat="1" ht="16.5" customHeight="1">
      <c r="B724" s="37"/>
      <c r="C724" s="210" t="s">
        <v>1326</v>
      </c>
      <c r="D724" s="210" t="s">
        <v>167</v>
      </c>
      <c r="E724" s="211" t="s">
        <v>1327</v>
      </c>
      <c r="F724" s="212" t="s">
        <v>1328</v>
      </c>
      <c r="G724" s="213" t="s">
        <v>377</v>
      </c>
      <c r="H724" s="214">
        <v>24</v>
      </c>
      <c r="I724" s="215"/>
      <c r="J724" s="216">
        <f>ROUND(I724*H724,2)</f>
        <v>0</v>
      </c>
      <c r="K724" s="212" t="s">
        <v>417</v>
      </c>
      <c r="L724" s="42"/>
      <c r="M724" s="217" t="s">
        <v>19</v>
      </c>
      <c r="N724" s="218" t="s">
        <v>48</v>
      </c>
      <c r="O724" s="82"/>
      <c r="P724" s="219">
        <f>O724*H724</f>
        <v>0</v>
      </c>
      <c r="Q724" s="219">
        <v>0</v>
      </c>
      <c r="R724" s="219">
        <f>Q724*H724</f>
        <v>0</v>
      </c>
      <c r="S724" s="219">
        <v>0</v>
      </c>
      <c r="T724" s="220">
        <f>S724*H724</f>
        <v>0</v>
      </c>
      <c r="AR724" s="221" t="s">
        <v>372</v>
      </c>
      <c r="AT724" s="221" t="s">
        <v>167</v>
      </c>
      <c r="AU724" s="221" t="s">
        <v>185</v>
      </c>
      <c r="AY724" s="16" t="s">
        <v>165</v>
      </c>
      <c r="BE724" s="222">
        <f>IF(N724="základní",J724,0)</f>
        <v>0</v>
      </c>
      <c r="BF724" s="222">
        <f>IF(N724="snížená",J724,0)</f>
        <v>0</v>
      </c>
      <c r="BG724" s="222">
        <f>IF(N724="zákl. přenesená",J724,0)</f>
        <v>0</v>
      </c>
      <c r="BH724" s="222">
        <f>IF(N724="sníž. přenesená",J724,0)</f>
        <v>0</v>
      </c>
      <c r="BI724" s="222">
        <f>IF(N724="nulová",J724,0)</f>
        <v>0</v>
      </c>
      <c r="BJ724" s="16" t="s">
        <v>85</v>
      </c>
      <c r="BK724" s="222">
        <f>ROUND(I724*H724,2)</f>
        <v>0</v>
      </c>
      <c r="BL724" s="16" t="s">
        <v>372</v>
      </c>
      <c r="BM724" s="221" t="s">
        <v>1329</v>
      </c>
    </row>
    <row r="725" s="1" customFormat="1" ht="16.5" customHeight="1">
      <c r="B725" s="37"/>
      <c r="C725" s="210" t="s">
        <v>1330</v>
      </c>
      <c r="D725" s="210" t="s">
        <v>167</v>
      </c>
      <c r="E725" s="211" t="s">
        <v>1331</v>
      </c>
      <c r="F725" s="212" t="s">
        <v>1332</v>
      </c>
      <c r="G725" s="213" t="s">
        <v>377</v>
      </c>
      <c r="H725" s="214">
        <v>3</v>
      </c>
      <c r="I725" s="215"/>
      <c r="J725" s="216">
        <f>ROUND(I725*H725,2)</f>
        <v>0</v>
      </c>
      <c r="K725" s="212" t="s">
        <v>417</v>
      </c>
      <c r="L725" s="42"/>
      <c r="M725" s="217" t="s">
        <v>19</v>
      </c>
      <c r="N725" s="218" t="s">
        <v>48</v>
      </c>
      <c r="O725" s="82"/>
      <c r="P725" s="219">
        <f>O725*H725</f>
        <v>0</v>
      </c>
      <c r="Q725" s="219">
        <v>0</v>
      </c>
      <c r="R725" s="219">
        <f>Q725*H725</f>
        <v>0</v>
      </c>
      <c r="S725" s="219">
        <v>0</v>
      </c>
      <c r="T725" s="220">
        <f>S725*H725</f>
        <v>0</v>
      </c>
      <c r="AR725" s="221" t="s">
        <v>372</v>
      </c>
      <c r="AT725" s="221" t="s">
        <v>167</v>
      </c>
      <c r="AU725" s="221" t="s">
        <v>185</v>
      </c>
      <c r="AY725" s="16" t="s">
        <v>165</v>
      </c>
      <c r="BE725" s="222">
        <f>IF(N725="základní",J725,0)</f>
        <v>0</v>
      </c>
      <c r="BF725" s="222">
        <f>IF(N725="snížená",J725,0)</f>
        <v>0</v>
      </c>
      <c r="BG725" s="222">
        <f>IF(N725="zákl. přenesená",J725,0)</f>
        <v>0</v>
      </c>
      <c r="BH725" s="222">
        <f>IF(N725="sníž. přenesená",J725,0)</f>
        <v>0</v>
      </c>
      <c r="BI725" s="222">
        <f>IF(N725="nulová",J725,0)</f>
        <v>0</v>
      </c>
      <c r="BJ725" s="16" t="s">
        <v>85</v>
      </c>
      <c r="BK725" s="222">
        <f>ROUND(I725*H725,2)</f>
        <v>0</v>
      </c>
      <c r="BL725" s="16" t="s">
        <v>372</v>
      </c>
      <c r="BM725" s="221" t="s">
        <v>1333</v>
      </c>
    </row>
    <row r="726" s="1" customFormat="1" ht="16.5" customHeight="1">
      <c r="B726" s="37"/>
      <c r="C726" s="247" t="s">
        <v>1334</v>
      </c>
      <c r="D726" s="247" t="s">
        <v>218</v>
      </c>
      <c r="E726" s="248" t="s">
        <v>1335</v>
      </c>
      <c r="F726" s="249" t="s">
        <v>1336</v>
      </c>
      <c r="G726" s="250" t="s">
        <v>377</v>
      </c>
      <c r="H726" s="251">
        <v>3</v>
      </c>
      <c r="I726" s="252"/>
      <c r="J726" s="253">
        <f>ROUND(I726*H726,2)</f>
        <v>0</v>
      </c>
      <c r="K726" s="249" t="s">
        <v>417</v>
      </c>
      <c r="L726" s="254"/>
      <c r="M726" s="255" t="s">
        <v>19</v>
      </c>
      <c r="N726" s="256" t="s">
        <v>48</v>
      </c>
      <c r="O726" s="82"/>
      <c r="P726" s="219">
        <f>O726*H726</f>
        <v>0</v>
      </c>
      <c r="Q726" s="219">
        <v>0</v>
      </c>
      <c r="R726" s="219">
        <f>Q726*H726</f>
        <v>0</v>
      </c>
      <c r="S726" s="219">
        <v>0</v>
      </c>
      <c r="T726" s="220">
        <f>S726*H726</f>
        <v>0</v>
      </c>
      <c r="AR726" s="221" t="s">
        <v>903</v>
      </c>
      <c r="AT726" s="221" t="s">
        <v>218</v>
      </c>
      <c r="AU726" s="221" t="s">
        <v>185</v>
      </c>
      <c r="AY726" s="16" t="s">
        <v>165</v>
      </c>
      <c r="BE726" s="222">
        <f>IF(N726="základní",J726,0)</f>
        <v>0</v>
      </c>
      <c r="BF726" s="222">
        <f>IF(N726="snížená",J726,0)</f>
        <v>0</v>
      </c>
      <c r="BG726" s="222">
        <f>IF(N726="zákl. přenesená",J726,0)</f>
        <v>0</v>
      </c>
      <c r="BH726" s="222">
        <f>IF(N726="sníž. přenesená",J726,0)</f>
        <v>0</v>
      </c>
      <c r="BI726" s="222">
        <f>IF(N726="nulová",J726,0)</f>
        <v>0</v>
      </c>
      <c r="BJ726" s="16" t="s">
        <v>85</v>
      </c>
      <c r="BK726" s="222">
        <f>ROUND(I726*H726,2)</f>
        <v>0</v>
      </c>
      <c r="BL726" s="16" t="s">
        <v>903</v>
      </c>
      <c r="BM726" s="221" t="s">
        <v>1337</v>
      </c>
    </row>
    <row r="727" s="1" customFormat="1" ht="16.5" customHeight="1">
      <c r="B727" s="37"/>
      <c r="C727" s="210" t="s">
        <v>1338</v>
      </c>
      <c r="D727" s="210" t="s">
        <v>167</v>
      </c>
      <c r="E727" s="211" t="s">
        <v>1339</v>
      </c>
      <c r="F727" s="212" t="s">
        <v>1340</v>
      </c>
      <c r="G727" s="213" t="s">
        <v>377</v>
      </c>
      <c r="H727" s="214">
        <v>6</v>
      </c>
      <c r="I727" s="215"/>
      <c r="J727" s="216">
        <f>ROUND(I727*H727,2)</f>
        <v>0</v>
      </c>
      <c r="K727" s="212" t="s">
        <v>417</v>
      </c>
      <c r="L727" s="42"/>
      <c r="M727" s="217" t="s">
        <v>19</v>
      </c>
      <c r="N727" s="218" t="s">
        <v>48</v>
      </c>
      <c r="O727" s="82"/>
      <c r="P727" s="219">
        <f>O727*H727</f>
        <v>0</v>
      </c>
      <c r="Q727" s="219">
        <v>0</v>
      </c>
      <c r="R727" s="219">
        <f>Q727*H727</f>
        <v>0</v>
      </c>
      <c r="S727" s="219">
        <v>0</v>
      </c>
      <c r="T727" s="220">
        <f>S727*H727</f>
        <v>0</v>
      </c>
      <c r="AR727" s="221" t="s">
        <v>372</v>
      </c>
      <c r="AT727" s="221" t="s">
        <v>167</v>
      </c>
      <c r="AU727" s="221" t="s">
        <v>185</v>
      </c>
      <c r="AY727" s="16" t="s">
        <v>165</v>
      </c>
      <c r="BE727" s="222">
        <f>IF(N727="základní",J727,0)</f>
        <v>0</v>
      </c>
      <c r="BF727" s="222">
        <f>IF(N727="snížená",J727,0)</f>
        <v>0</v>
      </c>
      <c r="BG727" s="222">
        <f>IF(N727="zákl. přenesená",J727,0)</f>
        <v>0</v>
      </c>
      <c r="BH727" s="222">
        <f>IF(N727="sníž. přenesená",J727,0)</f>
        <v>0</v>
      </c>
      <c r="BI727" s="222">
        <f>IF(N727="nulová",J727,0)</f>
        <v>0</v>
      </c>
      <c r="BJ727" s="16" t="s">
        <v>85</v>
      </c>
      <c r="BK727" s="222">
        <f>ROUND(I727*H727,2)</f>
        <v>0</v>
      </c>
      <c r="BL727" s="16" t="s">
        <v>372</v>
      </c>
      <c r="BM727" s="221" t="s">
        <v>1341</v>
      </c>
    </row>
    <row r="728" s="1" customFormat="1" ht="16.5" customHeight="1">
      <c r="B728" s="37"/>
      <c r="C728" s="247" t="s">
        <v>1342</v>
      </c>
      <c r="D728" s="247" t="s">
        <v>218</v>
      </c>
      <c r="E728" s="248" t="s">
        <v>1343</v>
      </c>
      <c r="F728" s="249" t="s">
        <v>1336</v>
      </c>
      <c r="G728" s="250" t="s">
        <v>377</v>
      </c>
      <c r="H728" s="251">
        <v>3</v>
      </c>
      <c r="I728" s="252"/>
      <c r="J728" s="253">
        <f>ROUND(I728*H728,2)</f>
        <v>0</v>
      </c>
      <c r="K728" s="249" t="s">
        <v>417</v>
      </c>
      <c r="L728" s="254"/>
      <c r="M728" s="255" t="s">
        <v>19</v>
      </c>
      <c r="N728" s="256" t="s">
        <v>48</v>
      </c>
      <c r="O728" s="82"/>
      <c r="P728" s="219">
        <f>O728*H728</f>
        <v>0</v>
      </c>
      <c r="Q728" s="219">
        <v>0</v>
      </c>
      <c r="R728" s="219">
        <f>Q728*H728</f>
        <v>0</v>
      </c>
      <c r="S728" s="219">
        <v>0</v>
      </c>
      <c r="T728" s="220">
        <f>S728*H728</f>
        <v>0</v>
      </c>
      <c r="AR728" s="221" t="s">
        <v>903</v>
      </c>
      <c r="AT728" s="221" t="s">
        <v>218</v>
      </c>
      <c r="AU728" s="221" t="s">
        <v>185</v>
      </c>
      <c r="AY728" s="16" t="s">
        <v>165</v>
      </c>
      <c r="BE728" s="222">
        <f>IF(N728="základní",J728,0)</f>
        <v>0</v>
      </c>
      <c r="BF728" s="222">
        <f>IF(N728="snížená",J728,0)</f>
        <v>0</v>
      </c>
      <c r="BG728" s="222">
        <f>IF(N728="zákl. přenesená",J728,0)</f>
        <v>0</v>
      </c>
      <c r="BH728" s="222">
        <f>IF(N728="sníž. přenesená",J728,0)</f>
        <v>0</v>
      </c>
      <c r="BI728" s="222">
        <f>IF(N728="nulová",J728,0)</f>
        <v>0</v>
      </c>
      <c r="BJ728" s="16" t="s">
        <v>85</v>
      </c>
      <c r="BK728" s="222">
        <f>ROUND(I728*H728,2)</f>
        <v>0</v>
      </c>
      <c r="BL728" s="16" t="s">
        <v>903</v>
      </c>
      <c r="BM728" s="221" t="s">
        <v>1344</v>
      </c>
    </row>
    <row r="729" s="1" customFormat="1" ht="16.5" customHeight="1">
      <c r="B729" s="37"/>
      <c r="C729" s="247" t="s">
        <v>1345</v>
      </c>
      <c r="D729" s="247" t="s">
        <v>218</v>
      </c>
      <c r="E729" s="248" t="s">
        <v>1346</v>
      </c>
      <c r="F729" s="249" t="s">
        <v>1347</v>
      </c>
      <c r="G729" s="250" t="s">
        <v>377</v>
      </c>
      <c r="H729" s="251">
        <v>3</v>
      </c>
      <c r="I729" s="252"/>
      <c r="J729" s="253">
        <f>ROUND(I729*H729,2)</f>
        <v>0</v>
      </c>
      <c r="K729" s="249" t="s">
        <v>417</v>
      </c>
      <c r="L729" s="254"/>
      <c r="M729" s="255" t="s">
        <v>19</v>
      </c>
      <c r="N729" s="256" t="s">
        <v>48</v>
      </c>
      <c r="O729" s="82"/>
      <c r="P729" s="219">
        <f>O729*H729</f>
        <v>0</v>
      </c>
      <c r="Q729" s="219">
        <v>0</v>
      </c>
      <c r="R729" s="219">
        <f>Q729*H729</f>
        <v>0</v>
      </c>
      <c r="S729" s="219">
        <v>0</v>
      </c>
      <c r="T729" s="220">
        <f>S729*H729</f>
        <v>0</v>
      </c>
      <c r="AR729" s="221" t="s">
        <v>903</v>
      </c>
      <c r="AT729" s="221" t="s">
        <v>218</v>
      </c>
      <c r="AU729" s="221" t="s">
        <v>185</v>
      </c>
      <c r="AY729" s="16" t="s">
        <v>165</v>
      </c>
      <c r="BE729" s="222">
        <f>IF(N729="základní",J729,0)</f>
        <v>0</v>
      </c>
      <c r="BF729" s="222">
        <f>IF(N729="snížená",J729,0)</f>
        <v>0</v>
      </c>
      <c r="BG729" s="222">
        <f>IF(N729="zákl. přenesená",J729,0)</f>
        <v>0</v>
      </c>
      <c r="BH729" s="222">
        <f>IF(N729="sníž. přenesená",J729,0)</f>
        <v>0</v>
      </c>
      <c r="BI729" s="222">
        <f>IF(N729="nulová",J729,0)</f>
        <v>0</v>
      </c>
      <c r="BJ729" s="16" t="s">
        <v>85</v>
      </c>
      <c r="BK729" s="222">
        <f>ROUND(I729*H729,2)</f>
        <v>0</v>
      </c>
      <c r="BL729" s="16" t="s">
        <v>903</v>
      </c>
      <c r="BM729" s="221" t="s">
        <v>1348</v>
      </c>
    </row>
    <row r="730" s="1" customFormat="1" ht="24" customHeight="1">
      <c r="B730" s="37"/>
      <c r="C730" s="210" t="s">
        <v>1349</v>
      </c>
      <c r="D730" s="210" t="s">
        <v>167</v>
      </c>
      <c r="E730" s="211" t="s">
        <v>1350</v>
      </c>
      <c r="F730" s="212" t="s">
        <v>1351</v>
      </c>
      <c r="G730" s="213" t="s">
        <v>377</v>
      </c>
      <c r="H730" s="214">
        <v>16</v>
      </c>
      <c r="I730" s="215"/>
      <c r="J730" s="216">
        <f>ROUND(I730*H730,2)</f>
        <v>0</v>
      </c>
      <c r="K730" s="212" t="s">
        <v>417</v>
      </c>
      <c r="L730" s="42"/>
      <c r="M730" s="217" t="s">
        <v>19</v>
      </c>
      <c r="N730" s="218" t="s">
        <v>48</v>
      </c>
      <c r="O730" s="82"/>
      <c r="P730" s="219">
        <f>O730*H730</f>
        <v>0</v>
      </c>
      <c r="Q730" s="219">
        <v>0</v>
      </c>
      <c r="R730" s="219">
        <f>Q730*H730</f>
        <v>0</v>
      </c>
      <c r="S730" s="219">
        <v>0</v>
      </c>
      <c r="T730" s="220">
        <f>S730*H730</f>
        <v>0</v>
      </c>
      <c r="AR730" s="221" t="s">
        <v>372</v>
      </c>
      <c r="AT730" s="221" t="s">
        <v>167</v>
      </c>
      <c r="AU730" s="221" t="s">
        <v>185</v>
      </c>
      <c r="AY730" s="16" t="s">
        <v>165</v>
      </c>
      <c r="BE730" s="222">
        <f>IF(N730="základní",J730,0)</f>
        <v>0</v>
      </c>
      <c r="BF730" s="222">
        <f>IF(N730="snížená",J730,0)</f>
        <v>0</v>
      </c>
      <c r="BG730" s="222">
        <f>IF(N730="zákl. přenesená",J730,0)</f>
        <v>0</v>
      </c>
      <c r="BH730" s="222">
        <f>IF(N730="sníž. přenesená",J730,0)</f>
        <v>0</v>
      </c>
      <c r="BI730" s="222">
        <f>IF(N730="nulová",J730,0)</f>
        <v>0</v>
      </c>
      <c r="BJ730" s="16" t="s">
        <v>85</v>
      </c>
      <c r="BK730" s="222">
        <f>ROUND(I730*H730,2)</f>
        <v>0</v>
      </c>
      <c r="BL730" s="16" t="s">
        <v>372</v>
      </c>
      <c r="BM730" s="221" t="s">
        <v>1352</v>
      </c>
    </row>
    <row r="731" s="1" customFormat="1" ht="16.5" customHeight="1">
      <c r="B731" s="37"/>
      <c r="C731" s="247" t="s">
        <v>1353</v>
      </c>
      <c r="D731" s="247" t="s">
        <v>218</v>
      </c>
      <c r="E731" s="248" t="s">
        <v>1354</v>
      </c>
      <c r="F731" s="249" t="s">
        <v>1355</v>
      </c>
      <c r="G731" s="250" t="s">
        <v>377</v>
      </c>
      <c r="H731" s="251">
        <v>8</v>
      </c>
      <c r="I731" s="252"/>
      <c r="J731" s="253">
        <f>ROUND(I731*H731,2)</f>
        <v>0</v>
      </c>
      <c r="K731" s="249" t="s">
        <v>171</v>
      </c>
      <c r="L731" s="254"/>
      <c r="M731" s="255" t="s">
        <v>19</v>
      </c>
      <c r="N731" s="256" t="s">
        <v>48</v>
      </c>
      <c r="O731" s="82"/>
      <c r="P731" s="219">
        <f>O731*H731</f>
        <v>0</v>
      </c>
      <c r="Q731" s="219">
        <v>5.0000000000000002E-05</v>
      </c>
      <c r="R731" s="219">
        <f>Q731*H731</f>
        <v>0.00040000000000000002</v>
      </c>
      <c r="S731" s="219">
        <v>0</v>
      </c>
      <c r="T731" s="220">
        <f>S731*H731</f>
        <v>0</v>
      </c>
      <c r="AR731" s="221" t="s">
        <v>903</v>
      </c>
      <c r="AT731" s="221" t="s">
        <v>218</v>
      </c>
      <c r="AU731" s="221" t="s">
        <v>185</v>
      </c>
      <c r="AY731" s="16" t="s">
        <v>165</v>
      </c>
      <c r="BE731" s="222">
        <f>IF(N731="základní",J731,0)</f>
        <v>0</v>
      </c>
      <c r="BF731" s="222">
        <f>IF(N731="snížená",J731,0)</f>
        <v>0</v>
      </c>
      <c r="BG731" s="222">
        <f>IF(N731="zákl. přenesená",J731,0)</f>
        <v>0</v>
      </c>
      <c r="BH731" s="222">
        <f>IF(N731="sníž. přenesená",J731,0)</f>
        <v>0</v>
      </c>
      <c r="BI731" s="222">
        <f>IF(N731="nulová",J731,0)</f>
        <v>0</v>
      </c>
      <c r="BJ731" s="16" t="s">
        <v>85</v>
      </c>
      <c r="BK731" s="222">
        <f>ROUND(I731*H731,2)</f>
        <v>0</v>
      </c>
      <c r="BL731" s="16" t="s">
        <v>903</v>
      </c>
      <c r="BM731" s="221" t="s">
        <v>1356</v>
      </c>
    </row>
    <row r="732" s="1" customFormat="1" ht="16.5" customHeight="1">
      <c r="B732" s="37"/>
      <c r="C732" s="247" t="s">
        <v>1357</v>
      </c>
      <c r="D732" s="247" t="s">
        <v>218</v>
      </c>
      <c r="E732" s="248" t="s">
        <v>1358</v>
      </c>
      <c r="F732" s="249" t="s">
        <v>1359</v>
      </c>
      <c r="G732" s="250" t="s">
        <v>377</v>
      </c>
      <c r="H732" s="251">
        <v>8</v>
      </c>
      <c r="I732" s="252"/>
      <c r="J732" s="253">
        <f>ROUND(I732*H732,2)</f>
        <v>0</v>
      </c>
      <c r="K732" s="249" t="s">
        <v>171</v>
      </c>
      <c r="L732" s="254"/>
      <c r="M732" s="255" t="s">
        <v>19</v>
      </c>
      <c r="N732" s="256" t="s">
        <v>48</v>
      </c>
      <c r="O732" s="82"/>
      <c r="P732" s="219">
        <f>O732*H732</f>
        <v>0</v>
      </c>
      <c r="Q732" s="219">
        <v>5.0000000000000002E-05</v>
      </c>
      <c r="R732" s="219">
        <f>Q732*H732</f>
        <v>0.00040000000000000002</v>
      </c>
      <c r="S732" s="219">
        <v>0</v>
      </c>
      <c r="T732" s="220">
        <f>S732*H732</f>
        <v>0</v>
      </c>
      <c r="AR732" s="221" t="s">
        <v>903</v>
      </c>
      <c r="AT732" s="221" t="s">
        <v>218</v>
      </c>
      <c r="AU732" s="221" t="s">
        <v>185</v>
      </c>
      <c r="AY732" s="16" t="s">
        <v>165</v>
      </c>
      <c r="BE732" s="222">
        <f>IF(N732="základní",J732,0)</f>
        <v>0</v>
      </c>
      <c r="BF732" s="222">
        <f>IF(N732="snížená",J732,0)</f>
        <v>0</v>
      </c>
      <c r="BG732" s="222">
        <f>IF(N732="zákl. přenesená",J732,0)</f>
        <v>0</v>
      </c>
      <c r="BH732" s="222">
        <f>IF(N732="sníž. přenesená",J732,0)</f>
        <v>0</v>
      </c>
      <c r="BI732" s="222">
        <f>IF(N732="nulová",J732,0)</f>
        <v>0</v>
      </c>
      <c r="BJ732" s="16" t="s">
        <v>85</v>
      </c>
      <c r="BK732" s="222">
        <f>ROUND(I732*H732,2)</f>
        <v>0</v>
      </c>
      <c r="BL732" s="16" t="s">
        <v>903</v>
      </c>
      <c r="BM732" s="221" t="s">
        <v>1360</v>
      </c>
    </row>
    <row r="733" s="1" customFormat="1" ht="24" customHeight="1">
      <c r="B733" s="37"/>
      <c r="C733" s="210" t="s">
        <v>1361</v>
      </c>
      <c r="D733" s="210" t="s">
        <v>167</v>
      </c>
      <c r="E733" s="211" t="s">
        <v>1362</v>
      </c>
      <c r="F733" s="212" t="s">
        <v>1363</v>
      </c>
      <c r="G733" s="213" t="s">
        <v>377</v>
      </c>
      <c r="H733" s="214">
        <v>23</v>
      </c>
      <c r="I733" s="215"/>
      <c r="J733" s="216">
        <f>ROUND(I733*H733,2)</f>
        <v>0</v>
      </c>
      <c r="K733" s="212" t="s">
        <v>417</v>
      </c>
      <c r="L733" s="42"/>
      <c r="M733" s="217" t="s">
        <v>19</v>
      </c>
      <c r="N733" s="218" t="s">
        <v>48</v>
      </c>
      <c r="O733" s="82"/>
      <c r="P733" s="219">
        <f>O733*H733</f>
        <v>0</v>
      </c>
      <c r="Q733" s="219">
        <v>0</v>
      </c>
      <c r="R733" s="219">
        <f>Q733*H733</f>
        <v>0</v>
      </c>
      <c r="S733" s="219">
        <v>0</v>
      </c>
      <c r="T733" s="220">
        <f>S733*H733</f>
        <v>0</v>
      </c>
      <c r="AR733" s="221" t="s">
        <v>372</v>
      </c>
      <c r="AT733" s="221" t="s">
        <v>167</v>
      </c>
      <c r="AU733" s="221" t="s">
        <v>185</v>
      </c>
      <c r="AY733" s="16" t="s">
        <v>165</v>
      </c>
      <c r="BE733" s="222">
        <f>IF(N733="základní",J733,0)</f>
        <v>0</v>
      </c>
      <c r="BF733" s="222">
        <f>IF(N733="snížená",J733,0)</f>
        <v>0</v>
      </c>
      <c r="BG733" s="222">
        <f>IF(N733="zákl. přenesená",J733,0)</f>
        <v>0</v>
      </c>
      <c r="BH733" s="222">
        <f>IF(N733="sníž. přenesená",J733,0)</f>
        <v>0</v>
      </c>
      <c r="BI733" s="222">
        <f>IF(N733="nulová",J733,0)</f>
        <v>0</v>
      </c>
      <c r="BJ733" s="16" t="s">
        <v>85</v>
      </c>
      <c r="BK733" s="222">
        <f>ROUND(I733*H733,2)</f>
        <v>0</v>
      </c>
      <c r="BL733" s="16" t="s">
        <v>372</v>
      </c>
      <c r="BM733" s="221" t="s">
        <v>1364</v>
      </c>
    </row>
    <row r="734" s="1" customFormat="1" ht="16.5" customHeight="1">
      <c r="B734" s="37"/>
      <c r="C734" s="247" t="s">
        <v>1365</v>
      </c>
      <c r="D734" s="247" t="s">
        <v>218</v>
      </c>
      <c r="E734" s="248" t="s">
        <v>1366</v>
      </c>
      <c r="F734" s="249" t="s">
        <v>1367</v>
      </c>
      <c r="G734" s="250" t="s">
        <v>377</v>
      </c>
      <c r="H734" s="251">
        <v>23</v>
      </c>
      <c r="I734" s="252"/>
      <c r="J734" s="253">
        <f>ROUND(I734*H734,2)</f>
        <v>0</v>
      </c>
      <c r="K734" s="249" t="s">
        <v>171</v>
      </c>
      <c r="L734" s="254"/>
      <c r="M734" s="255" t="s">
        <v>19</v>
      </c>
      <c r="N734" s="256" t="s">
        <v>48</v>
      </c>
      <c r="O734" s="82"/>
      <c r="P734" s="219">
        <f>O734*H734</f>
        <v>0</v>
      </c>
      <c r="Q734" s="219">
        <v>6.9999999999999994E-05</v>
      </c>
      <c r="R734" s="219">
        <f>Q734*H734</f>
        <v>0.0016099999999999999</v>
      </c>
      <c r="S734" s="219">
        <v>0</v>
      </c>
      <c r="T734" s="220">
        <f>S734*H734</f>
        <v>0</v>
      </c>
      <c r="AR734" s="221" t="s">
        <v>903</v>
      </c>
      <c r="AT734" s="221" t="s">
        <v>218</v>
      </c>
      <c r="AU734" s="221" t="s">
        <v>185</v>
      </c>
      <c r="AY734" s="16" t="s">
        <v>165</v>
      </c>
      <c r="BE734" s="222">
        <f>IF(N734="základní",J734,0)</f>
        <v>0</v>
      </c>
      <c r="BF734" s="222">
        <f>IF(N734="snížená",J734,0)</f>
        <v>0</v>
      </c>
      <c r="BG734" s="222">
        <f>IF(N734="zákl. přenesená",J734,0)</f>
        <v>0</v>
      </c>
      <c r="BH734" s="222">
        <f>IF(N734="sníž. přenesená",J734,0)</f>
        <v>0</v>
      </c>
      <c r="BI734" s="222">
        <f>IF(N734="nulová",J734,0)</f>
        <v>0</v>
      </c>
      <c r="BJ734" s="16" t="s">
        <v>85</v>
      </c>
      <c r="BK734" s="222">
        <f>ROUND(I734*H734,2)</f>
        <v>0</v>
      </c>
      <c r="BL734" s="16" t="s">
        <v>903</v>
      </c>
      <c r="BM734" s="221" t="s">
        <v>1368</v>
      </c>
    </row>
    <row r="735" s="1" customFormat="1" ht="16.5" customHeight="1">
      <c r="B735" s="37"/>
      <c r="C735" s="210" t="s">
        <v>1369</v>
      </c>
      <c r="D735" s="210" t="s">
        <v>167</v>
      </c>
      <c r="E735" s="211" t="s">
        <v>1370</v>
      </c>
      <c r="F735" s="212" t="s">
        <v>1371</v>
      </c>
      <c r="G735" s="213" t="s">
        <v>377</v>
      </c>
      <c r="H735" s="214">
        <v>45</v>
      </c>
      <c r="I735" s="215"/>
      <c r="J735" s="216">
        <f>ROUND(I735*H735,2)</f>
        <v>0</v>
      </c>
      <c r="K735" s="212" t="s">
        <v>417</v>
      </c>
      <c r="L735" s="42"/>
      <c r="M735" s="217" t="s">
        <v>19</v>
      </c>
      <c r="N735" s="218" t="s">
        <v>48</v>
      </c>
      <c r="O735" s="82"/>
      <c r="P735" s="219">
        <f>O735*H735</f>
        <v>0</v>
      </c>
      <c r="Q735" s="219">
        <v>0</v>
      </c>
      <c r="R735" s="219">
        <f>Q735*H735</f>
        <v>0</v>
      </c>
      <c r="S735" s="219">
        <v>0</v>
      </c>
      <c r="T735" s="220">
        <f>S735*H735</f>
        <v>0</v>
      </c>
      <c r="AR735" s="221" t="s">
        <v>372</v>
      </c>
      <c r="AT735" s="221" t="s">
        <v>167</v>
      </c>
      <c r="AU735" s="221" t="s">
        <v>185</v>
      </c>
      <c r="AY735" s="16" t="s">
        <v>165</v>
      </c>
      <c r="BE735" s="222">
        <f>IF(N735="základní",J735,0)</f>
        <v>0</v>
      </c>
      <c r="BF735" s="222">
        <f>IF(N735="snížená",J735,0)</f>
        <v>0</v>
      </c>
      <c r="BG735" s="222">
        <f>IF(N735="zákl. přenesená",J735,0)</f>
        <v>0</v>
      </c>
      <c r="BH735" s="222">
        <f>IF(N735="sníž. přenesená",J735,0)</f>
        <v>0</v>
      </c>
      <c r="BI735" s="222">
        <f>IF(N735="nulová",J735,0)</f>
        <v>0</v>
      </c>
      <c r="BJ735" s="16" t="s">
        <v>85</v>
      </c>
      <c r="BK735" s="222">
        <f>ROUND(I735*H735,2)</f>
        <v>0</v>
      </c>
      <c r="BL735" s="16" t="s">
        <v>372</v>
      </c>
      <c r="BM735" s="221" t="s">
        <v>1372</v>
      </c>
    </row>
    <row r="736" s="1" customFormat="1" ht="16.5" customHeight="1">
      <c r="B736" s="37"/>
      <c r="C736" s="247" t="s">
        <v>1373</v>
      </c>
      <c r="D736" s="247" t="s">
        <v>218</v>
      </c>
      <c r="E736" s="248" t="s">
        <v>1374</v>
      </c>
      <c r="F736" s="249" t="s">
        <v>1375</v>
      </c>
      <c r="G736" s="250" t="s">
        <v>377</v>
      </c>
      <c r="H736" s="251">
        <v>16</v>
      </c>
      <c r="I736" s="252"/>
      <c r="J736" s="253">
        <f>ROUND(I736*H736,2)</f>
        <v>0</v>
      </c>
      <c r="K736" s="249" t="s">
        <v>171</v>
      </c>
      <c r="L736" s="254"/>
      <c r="M736" s="255" t="s">
        <v>19</v>
      </c>
      <c r="N736" s="256" t="s">
        <v>48</v>
      </c>
      <c r="O736" s="82"/>
      <c r="P736" s="219">
        <f>O736*H736</f>
        <v>0</v>
      </c>
      <c r="Q736" s="219">
        <v>6.0000000000000002E-05</v>
      </c>
      <c r="R736" s="219">
        <f>Q736*H736</f>
        <v>0.00096000000000000002</v>
      </c>
      <c r="S736" s="219">
        <v>0</v>
      </c>
      <c r="T736" s="220">
        <f>S736*H736</f>
        <v>0</v>
      </c>
      <c r="AR736" s="221" t="s">
        <v>903</v>
      </c>
      <c r="AT736" s="221" t="s">
        <v>218</v>
      </c>
      <c r="AU736" s="221" t="s">
        <v>185</v>
      </c>
      <c r="AY736" s="16" t="s">
        <v>165</v>
      </c>
      <c r="BE736" s="222">
        <f>IF(N736="základní",J736,0)</f>
        <v>0</v>
      </c>
      <c r="BF736" s="222">
        <f>IF(N736="snížená",J736,0)</f>
        <v>0</v>
      </c>
      <c r="BG736" s="222">
        <f>IF(N736="zákl. přenesená",J736,0)</f>
        <v>0</v>
      </c>
      <c r="BH736" s="222">
        <f>IF(N736="sníž. přenesená",J736,0)</f>
        <v>0</v>
      </c>
      <c r="BI736" s="222">
        <f>IF(N736="nulová",J736,0)</f>
        <v>0</v>
      </c>
      <c r="BJ736" s="16" t="s">
        <v>85</v>
      </c>
      <c r="BK736" s="222">
        <f>ROUND(I736*H736,2)</f>
        <v>0</v>
      </c>
      <c r="BL736" s="16" t="s">
        <v>903</v>
      </c>
      <c r="BM736" s="221" t="s">
        <v>1376</v>
      </c>
    </row>
    <row r="737" s="1" customFormat="1" ht="16.5" customHeight="1">
      <c r="B737" s="37"/>
      <c r="C737" s="247" t="s">
        <v>1377</v>
      </c>
      <c r="D737" s="247" t="s">
        <v>218</v>
      </c>
      <c r="E737" s="248" t="s">
        <v>1378</v>
      </c>
      <c r="F737" s="249" t="s">
        <v>1379</v>
      </c>
      <c r="G737" s="250" t="s">
        <v>377</v>
      </c>
      <c r="H737" s="251">
        <v>17</v>
      </c>
      <c r="I737" s="252"/>
      <c r="J737" s="253">
        <f>ROUND(I737*H737,2)</f>
        <v>0</v>
      </c>
      <c r="K737" s="249" t="s">
        <v>417</v>
      </c>
      <c r="L737" s="254"/>
      <c r="M737" s="255" t="s">
        <v>19</v>
      </c>
      <c r="N737" s="256" t="s">
        <v>48</v>
      </c>
      <c r="O737" s="82"/>
      <c r="P737" s="219">
        <f>O737*H737</f>
        <v>0</v>
      </c>
      <c r="Q737" s="219">
        <v>0</v>
      </c>
      <c r="R737" s="219">
        <f>Q737*H737</f>
        <v>0</v>
      </c>
      <c r="S737" s="219">
        <v>0</v>
      </c>
      <c r="T737" s="220">
        <f>S737*H737</f>
        <v>0</v>
      </c>
      <c r="AR737" s="221" t="s">
        <v>903</v>
      </c>
      <c r="AT737" s="221" t="s">
        <v>218</v>
      </c>
      <c r="AU737" s="221" t="s">
        <v>185</v>
      </c>
      <c r="AY737" s="16" t="s">
        <v>165</v>
      </c>
      <c r="BE737" s="222">
        <f>IF(N737="základní",J737,0)</f>
        <v>0</v>
      </c>
      <c r="BF737" s="222">
        <f>IF(N737="snížená",J737,0)</f>
        <v>0</v>
      </c>
      <c r="BG737" s="222">
        <f>IF(N737="zákl. přenesená",J737,0)</f>
        <v>0</v>
      </c>
      <c r="BH737" s="222">
        <f>IF(N737="sníž. přenesená",J737,0)</f>
        <v>0</v>
      </c>
      <c r="BI737" s="222">
        <f>IF(N737="nulová",J737,0)</f>
        <v>0</v>
      </c>
      <c r="BJ737" s="16" t="s">
        <v>85</v>
      </c>
      <c r="BK737" s="222">
        <f>ROUND(I737*H737,2)</f>
        <v>0</v>
      </c>
      <c r="BL737" s="16" t="s">
        <v>903</v>
      </c>
      <c r="BM737" s="221" t="s">
        <v>1380</v>
      </c>
    </row>
    <row r="738" s="1" customFormat="1" ht="16.5" customHeight="1">
      <c r="B738" s="37"/>
      <c r="C738" s="247" t="s">
        <v>1381</v>
      </c>
      <c r="D738" s="247" t="s">
        <v>218</v>
      </c>
      <c r="E738" s="248" t="s">
        <v>1382</v>
      </c>
      <c r="F738" s="249" t="s">
        <v>1383</v>
      </c>
      <c r="G738" s="250" t="s">
        <v>377</v>
      </c>
      <c r="H738" s="251">
        <v>12</v>
      </c>
      <c r="I738" s="252"/>
      <c r="J738" s="253">
        <f>ROUND(I738*H738,2)</f>
        <v>0</v>
      </c>
      <c r="K738" s="249" t="s">
        <v>417</v>
      </c>
      <c r="L738" s="254"/>
      <c r="M738" s="255" t="s">
        <v>19</v>
      </c>
      <c r="N738" s="256" t="s">
        <v>48</v>
      </c>
      <c r="O738" s="82"/>
      <c r="P738" s="219">
        <f>O738*H738</f>
        <v>0</v>
      </c>
      <c r="Q738" s="219">
        <v>0</v>
      </c>
      <c r="R738" s="219">
        <f>Q738*H738</f>
        <v>0</v>
      </c>
      <c r="S738" s="219">
        <v>0</v>
      </c>
      <c r="T738" s="220">
        <f>S738*H738</f>
        <v>0</v>
      </c>
      <c r="AR738" s="221" t="s">
        <v>903</v>
      </c>
      <c r="AT738" s="221" t="s">
        <v>218</v>
      </c>
      <c r="AU738" s="221" t="s">
        <v>185</v>
      </c>
      <c r="AY738" s="16" t="s">
        <v>165</v>
      </c>
      <c r="BE738" s="222">
        <f>IF(N738="základní",J738,0)</f>
        <v>0</v>
      </c>
      <c r="BF738" s="222">
        <f>IF(N738="snížená",J738,0)</f>
        <v>0</v>
      </c>
      <c r="BG738" s="222">
        <f>IF(N738="zákl. přenesená",J738,0)</f>
        <v>0</v>
      </c>
      <c r="BH738" s="222">
        <f>IF(N738="sníž. přenesená",J738,0)</f>
        <v>0</v>
      </c>
      <c r="BI738" s="222">
        <f>IF(N738="nulová",J738,0)</f>
        <v>0</v>
      </c>
      <c r="BJ738" s="16" t="s">
        <v>85</v>
      </c>
      <c r="BK738" s="222">
        <f>ROUND(I738*H738,2)</f>
        <v>0</v>
      </c>
      <c r="BL738" s="16" t="s">
        <v>903</v>
      </c>
      <c r="BM738" s="221" t="s">
        <v>1384</v>
      </c>
    </row>
    <row r="739" s="1" customFormat="1" ht="16.5" customHeight="1">
      <c r="B739" s="37"/>
      <c r="C739" s="210" t="s">
        <v>1385</v>
      </c>
      <c r="D739" s="210" t="s">
        <v>167</v>
      </c>
      <c r="E739" s="211" t="s">
        <v>1386</v>
      </c>
      <c r="F739" s="212" t="s">
        <v>1387</v>
      </c>
      <c r="G739" s="213" t="s">
        <v>377</v>
      </c>
      <c r="H739" s="214">
        <v>2</v>
      </c>
      <c r="I739" s="215"/>
      <c r="J739" s="216">
        <f>ROUND(I739*H739,2)</f>
        <v>0</v>
      </c>
      <c r="K739" s="212" t="s">
        <v>417</v>
      </c>
      <c r="L739" s="42"/>
      <c r="M739" s="217" t="s">
        <v>19</v>
      </c>
      <c r="N739" s="218" t="s">
        <v>48</v>
      </c>
      <c r="O739" s="82"/>
      <c r="P739" s="219">
        <f>O739*H739</f>
        <v>0</v>
      </c>
      <c r="Q739" s="219">
        <v>0</v>
      </c>
      <c r="R739" s="219">
        <f>Q739*H739</f>
        <v>0</v>
      </c>
      <c r="S739" s="219">
        <v>0</v>
      </c>
      <c r="T739" s="220">
        <f>S739*H739</f>
        <v>0</v>
      </c>
      <c r="AR739" s="221" t="s">
        <v>372</v>
      </c>
      <c r="AT739" s="221" t="s">
        <v>167</v>
      </c>
      <c r="AU739" s="221" t="s">
        <v>185</v>
      </c>
      <c r="AY739" s="16" t="s">
        <v>165</v>
      </c>
      <c r="BE739" s="222">
        <f>IF(N739="základní",J739,0)</f>
        <v>0</v>
      </c>
      <c r="BF739" s="222">
        <f>IF(N739="snížená",J739,0)</f>
        <v>0</v>
      </c>
      <c r="BG739" s="222">
        <f>IF(N739="zákl. přenesená",J739,0)</f>
        <v>0</v>
      </c>
      <c r="BH739" s="222">
        <f>IF(N739="sníž. přenesená",J739,0)</f>
        <v>0</v>
      </c>
      <c r="BI739" s="222">
        <f>IF(N739="nulová",J739,0)</f>
        <v>0</v>
      </c>
      <c r="BJ739" s="16" t="s">
        <v>85</v>
      </c>
      <c r="BK739" s="222">
        <f>ROUND(I739*H739,2)</f>
        <v>0</v>
      </c>
      <c r="BL739" s="16" t="s">
        <v>372</v>
      </c>
      <c r="BM739" s="221" t="s">
        <v>1388</v>
      </c>
    </row>
    <row r="740" s="1" customFormat="1" ht="204" customHeight="1">
      <c r="B740" s="37"/>
      <c r="C740" s="247" t="s">
        <v>1389</v>
      </c>
      <c r="D740" s="247" t="s">
        <v>218</v>
      </c>
      <c r="E740" s="248" t="s">
        <v>1390</v>
      </c>
      <c r="F740" s="249" t="s">
        <v>1391</v>
      </c>
      <c r="G740" s="250" t="s">
        <v>19</v>
      </c>
      <c r="H740" s="251">
        <v>1</v>
      </c>
      <c r="I740" s="252"/>
      <c r="J740" s="253">
        <f>ROUND(I740*H740,2)</f>
        <v>0</v>
      </c>
      <c r="K740" s="249" t="s">
        <v>417</v>
      </c>
      <c r="L740" s="254"/>
      <c r="M740" s="255" t="s">
        <v>19</v>
      </c>
      <c r="N740" s="256" t="s">
        <v>48</v>
      </c>
      <c r="O740" s="82"/>
      <c r="P740" s="219">
        <f>O740*H740</f>
        <v>0</v>
      </c>
      <c r="Q740" s="219">
        <v>0</v>
      </c>
      <c r="R740" s="219">
        <f>Q740*H740</f>
        <v>0</v>
      </c>
      <c r="S740" s="219">
        <v>0</v>
      </c>
      <c r="T740" s="220">
        <f>S740*H740</f>
        <v>0</v>
      </c>
      <c r="AR740" s="221" t="s">
        <v>1313</v>
      </c>
      <c r="AT740" s="221" t="s">
        <v>218</v>
      </c>
      <c r="AU740" s="221" t="s">
        <v>185</v>
      </c>
      <c r="AY740" s="16" t="s">
        <v>165</v>
      </c>
      <c r="BE740" s="222">
        <f>IF(N740="základní",J740,0)</f>
        <v>0</v>
      </c>
      <c r="BF740" s="222">
        <f>IF(N740="snížená",J740,0)</f>
        <v>0</v>
      </c>
      <c r="BG740" s="222">
        <f>IF(N740="zákl. přenesená",J740,0)</f>
        <v>0</v>
      </c>
      <c r="BH740" s="222">
        <f>IF(N740="sníž. přenesená",J740,0)</f>
        <v>0</v>
      </c>
      <c r="BI740" s="222">
        <f>IF(N740="nulová",J740,0)</f>
        <v>0</v>
      </c>
      <c r="BJ740" s="16" t="s">
        <v>85</v>
      </c>
      <c r="BK740" s="222">
        <f>ROUND(I740*H740,2)</f>
        <v>0</v>
      </c>
      <c r="BL740" s="16" t="s">
        <v>372</v>
      </c>
      <c r="BM740" s="221" t="s">
        <v>1392</v>
      </c>
    </row>
    <row r="741" s="1" customFormat="1" ht="204" customHeight="1">
      <c r="B741" s="37"/>
      <c r="C741" s="247" t="s">
        <v>1393</v>
      </c>
      <c r="D741" s="247" t="s">
        <v>218</v>
      </c>
      <c r="E741" s="248" t="s">
        <v>1394</v>
      </c>
      <c r="F741" s="249" t="s">
        <v>1395</v>
      </c>
      <c r="G741" s="250" t="s">
        <v>19</v>
      </c>
      <c r="H741" s="251">
        <v>1</v>
      </c>
      <c r="I741" s="252"/>
      <c r="J741" s="253">
        <f>ROUND(I741*H741,2)</f>
        <v>0</v>
      </c>
      <c r="K741" s="249" t="s">
        <v>417</v>
      </c>
      <c r="L741" s="254"/>
      <c r="M741" s="255" t="s">
        <v>19</v>
      </c>
      <c r="N741" s="256" t="s">
        <v>48</v>
      </c>
      <c r="O741" s="82"/>
      <c r="P741" s="219">
        <f>O741*H741</f>
        <v>0</v>
      </c>
      <c r="Q741" s="219">
        <v>0</v>
      </c>
      <c r="R741" s="219">
        <f>Q741*H741</f>
        <v>0</v>
      </c>
      <c r="S741" s="219">
        <v>0</v>
      </c>
      <c r="T741" s="220">
        <f>S741*H741</f>
        <v>0</v>
      </c>
      <c r="AR741" s="221" t="s">
        <v>1313</v>
      </c>
      <c r="AT741" s="221" t="s">
        <v>218</v>
      </c>
      <c r="AU741" s="221" t="s">
        <v>185</v>
      </c>
      <c r="AY741" s="16" t="s">
        <v>165</v>
      </c>
      <c r="BE741" s="222">
        <f>IF(N741="základní",J741,0)</f>
        <v>0</v>
      </c>
      <c r="BF741" s="222">
        <f>IF(N741="snížená",J741,0)</f>
        <v>0</v>
      </c>
      <c r="BG741" s="222">
        <f>IF(N741="zákl. přenesená",J741,0)</f>
        <v>0</v>
      </c>
      <c r="BH741" s="222">
        <f>IF(N741="sníž. přenesená",J741,0)</f>
        <v>0</v>
      </c>
      <c r="BI741" s="222">
        <f>IF(N741="nulová",J741,0)</f>
        <v>0</v>
      </c>
      <c r="BJ741" s="16" t="s">
        <v>85</v>
      </c>
      <c r="BK741" s="222">
        <f>ROUND(I741*H741,2)</f>
        <v>0</v>
      </c>
      <c r="BL741" s="16" t="s">
        <v>372</v>
      </c>
      <c r="BM741" s="221" t="s">
        <v>1396</v>
      </c>
    </row>
    <row r="742" s="1" customFormat="1" ht="16.5" customHeight="1">
      <c r="B742" s="37"/>
      <c r="C742" s="210" t="s">
        <v>1397</v>
      </c>
      <c r="D742" s="210" t="s">
        <v>167</v>
      </c>
      <c r="E742" s="211" t="s">
        <v>1398</v>
      </c>
      <c r="F742" s="212" t="s">
        <v>1399</v>
      </c>
      <c r="G742" s="213" t="s">
        <v>324</v>
      </c>
      <c r="H742" s="214">
        <v>80</v>
      </c>
      <c r="I742" s="215"/>
      <c r="J742" s="216">
        <f>ROUND(I742*H742,2)</f>
        <v>0</v>
      </c>
      <c r="K742" s="212" t="s">
        <v>417</v>
      </c>
      <c r="L742" s="42"/>
      <c r="M742" s="217" t="s">
        <v>19</v>
      </c>
      <c r="N742" s="218" t="s">
        <v>48</v>
      </c>
      <c r="O742" s="82"/>
      <c r="P742" s="219">
        <f>O742*H742</f>
        <v>0</v>
      </c>
      <c r="Q742" s="219">
        <v>0</v>
      </c>
      <c r="R742" s="219">
        <f>Q742*H742</f>
        <v>0</v>
      </c>
      <c r="S742" s="219">
        <v>0</v>
      </c>
      <c r="T742" s="220">
        <f>S742*H742</f>
        <v>0</v>
      </c>
      <c r="AR742" s="221" t="s">
        <v>372</v>
      </c>
      <c r="AT742" s="221" t="s">
        <v>167</v>
      </c>
      <c r="AU742" s="221" t="s">
        <v>185</v>
      </c>
      <c r="AY742" s="16" t="s">
        <v>165</v>
      </c>
      <c r="BE742" s="222">
        <f>IF(N742="základní",J742,0)</f>
        <v>0</v>
      </c>
      <c r="BF742" s="222">
        <f>IF(N742="snížená",J742,0)</f>
        <v>0</v>
      </c>
      <c r="BG742" s="222">
        <f>IF(N742="zákl. přenesená",J742,0)</f>
        <v>0</v>
      </c>
      <c r="BH742" s="222">
        <f>IF(N742="sníž. přenesená",J742,0)</f>
        <v>0</v>
      </c>
      <c r="BI742" s="222">
        <f>IF(N742="nulová",J742,0)</f>
        <v>0</v>
      </c>
      <c r="BJ742" s="16" t="s">
        <v>85</v>
      </c>
      <c r="BK742" s="222">
        <f>ROUND(I742*H742,2)</f>
        <v>0</v>
      </c>
      <c r="BL742" s="16" t="s">
        <v>372</v>
      </c>
      <c r="BM742" s="221" t="s">
        <v>1400</v>
      </c>
    </row>
    <row r="743" s="1" customFormat="1" ht="16.5" customHeight="1">
      <c r="B743" s="37"/>
      <c r="C743" s="247" t="s">
        <v>1401</v>
      </c>
      <c r="D743" s="247" t="s">
        <v>218</v>
      </c>
      <c r="E743" s="248" t="s">
        <v>1402</v>
      </c>
      <c r="F743" s="249" t="s">
        <v>1403</v>
      </c>
      <c r="G743" s="250" t="s">
        <v>1015</v>
      </c>
      <c r="H743" s="251">
        <v>50</v>
      </c>
      <c r="I743" s="252"/>
      <c r="J743" s="253">
        <f>ROUND(I743*H743,2)</f>
        <v>0</v>
      </c>
      <c r="K743" s="249" t="s">
        <v>171</v>
      </c>
      <c r="L743" s="254"/>
      <c r="M743" s="255" t="s">
        <v>19</v>
      </c>
      <c r="N743" s="256" t="s">
        <v>48</v>
      </c>
      <c r="O743" s="82"/>
      <c r="P743" s="219">
        <f>O743*H743</f>
        <v>0</v>
      </c>
      <c r="Q743" s="219">
        <v>0.001</v>
      </c>
      <c r="R743" s="219">
        <f>Q743*H743</f>
        <v>0.050000000000000003</v>
      </c>
      <c r="S743" s="219">
        <v>0</v>
      </c>
      <c r="T743" s="220">
        <f>S743*H743</f>
        <v>0</v>
      </c>
      <c r="AR743" s="221" t="s">
        <v>903</v>
      </c>
      <c r="AT743" s="221" t="s">
        <v>218</v>
      </c>
      <c r="AU743" s="221" t="s">
        <v>185</v>
      </c>
      <c r="AY743" s="16" t="s">
        <v>165</v>
      </c>
      <c r="BE743" s="222">
        <f>IF(N743="základní",J743,0)</f>
        <v>0</v>
      </c>
      <c r="BF743" s="222">
        <f>IF(N743="snížená",J743,0)</f>
        <v>0</v>
      </c>
      <c r="BG743" s="222">
        <f>IF(N743="zákl. přenesená",J743,0)</f>
        <v>0</v>
      </c>
      <c r="BH743" s="222">
        <f>IF(N743="sníž. přenesená",J743,0)</f>
        <v>0</v>
      </c>
      <c r="BI743" s="222">
        <f>IF(N743="nulová",J743,0)</f>
        <v>0</v>
      </c>
      <c r="BJ743" s="16" t="s">
        <v>85</v>
      </c>
      <c r="BK743" s="222">
        <f>ROUND(I743*H743,2)</f>
        <v>0</v>
      </c>
      <c r="BL743" s="16" t="s">
        <v>903</v>
      </c>
      <c r="BM743" s="221" t="s">
        <v>1404</v>
      </c>
    </row>
    <row r="744" s="1" customFormat="1" ht="16.5" customHeight="1">
      <c r="B744" s="37"/>
      <c r="C744" s="210" t="s">
        <v>1405</v>
      </c>
      <c r="D744" s="210" t="s">
        <v>167</v>
      </c>
      <c r="E744" s="211" t="s">
        <v>1406</v>
      </c>
      <c r="F744" s="212" t="s">
        <v>1407</v>
      </c>
      <c r="G744" s="213" t="s">
        <v>324</v>
      </c>
      <c r="H744" s="214">
        <v>130</v>
      </c>
      <c r="I744" s="215"/>
      <c r="J744" s="216">
        <f>ROUND(I744*H744,2)</f>
        <v>0</v>
      </c>
      <c r="K744" s="212" t="s">
        <v>417</v>
      </c>
      <c r="L744" s="42"/>
      <c r="M744" s="217" t="s">
        <v>19</v>
      </c>
      <c r="N744" s="218" t="s">
        <v>48</v>
      </c>
      <c r="O744" s="82"/>
      <c r="P744" s="219">
        <f>O744*H744</f>
        <v>0</v>
      </c>
      <c r="Q744" s="219">
        <v>0</v>
      </c>
      <c r="R744" s="219">
        <f>Q744*H744</f>
        <v>0</v>
      </c>
      <c r="S744" s="219">
        <v>0</v>
      </c>
      <c r="T744" s="220">
        <f>S744*H744</f>
        <v>0</v>
      </c>
      <c r="AR744" s="221" t="s">
        <v>372</v>
      </c>
      <c r="AT744" s="221" t="s">
        <v>167</v>
      </c>
      <c r="AU744" s="221" t="s">
        <v>185</v>
      </c>
      <c r="AY744" s="16" t="s">
        <v>165</v>
      </c>
      <c r="BE744" s="222">
        <f>IF(N744="základní",J744,0)</f>
        <v>0</v>
      </c>
      <c r="BF744" s="222">
        <f>IF(N744="snížená",J744,0)</f>
        <v>0</v>
      </c>
      <c r="BG744" s="222">
        <f>IF(N744="zákl. přenesená",J744,0)</f>
        <v>0</v>
      </c>
      <c r="BH744" s="222">
        <f>IF(N744="sníž. přenesená",J744,0)</f>
        <v>0</v>
      </c>
      <c r="BI744" s="222">
        <f>IF(N744="nulová",J744,0)</f>
        <v>0</v>
      </c>
      <c r="BJ744" s="16" t="s">
        <v>85</v>
      </c>
      <c r="BK744" s="222">
        <f>ROUND(I744*H744,2)</f>
        <v>0</v>
      </c>
      <c r="BL744" s="16" t="s">
        <v>372</v>
      </c>
      <c r="BM744" s="221" t="s">
        <v>1408</v>
      </c>
    </row>
    <row r="745" s="1" customFormat="1" ht="16.5" customHeight="1">
      <c r="B745" s="37"/>
      <c r="C745" s="247" t="s">
        <v>1409</v>
      </c>
      <c r="D745" s="247" t="s">
        <v>218</v>
      </c>
      <c r="E745" s="248" t="s">
        <v>1410</v>
      </c>
      <c r="F745" s="249" t="s">
        <v>1411</v>
      </c>
      <c r="G745" s="250" t="s">
        <v>1015</v>
      </c>
      <c r="H745" s="251">
        <v>18</v>
      </c>
      <c r="I745" s="252"/>
      <c r="J745" s="253">
        <f>ROUND(I745*H745,2)</f>
        <v>0</v>
      </c>
      <c r="K745" s="249" t="s">
        <v>417</v>
      </c>
      <c r="L745" s="254"/>
      <c r="M745" s="255" t="s">
        <v>19</v>
      </c>
      <c r="N745" s="256" t="s">
        <v>48</v>
      </c>
      <c r="O745" s="82"/>
      <c r="P745" s="219">
        <f>O745*H745</f>
        <v>0</v>
      </c>
      <c r="Q745" s="219">
        <v>0.001</v>
      </c>
      <c r="R745" s="219">
        <f>Q745*H745</f>
        <v>0.018000000000000002</v>
      </c>
      <c r="S745" s="219">
        <v>0</v>
      </c>
      <c r="T745" s="220">
        <f>S745*H745</f>
        <v>0</v>
      </c>
      <c r="AR745" s="221" t="s">
        <v>903</v>
      </c>
      <c r="AT745" s="221" t="s">
        <v>218</v>
      </c>
      <c r="AU745" s="221" t="s">
        <v>185</v>
      </c>
      <c r="AY745" s="16" t="s">
        <v>165</v>
      </c>
      <c r="BE745" s="222">
        <f>IF(N745="základní",J745,0)</f>
        <v>0</v>
      </c>
      <c r="BF745" s="222">
        <f>IF(N745="snížená",J745,0)</f>
        <v>0</v>
      </c>
      <c r="BG745" s="222">
        <f>IF(N745="zákl. přenesená",J745,0)</f>
        <v>0</v>
      </c>
      <c r="BH745" s="222">
        <f>IF(N745="sníž. přenesená",J745,0)</f>
        <v>0</v>
      </c>
      <c r="BI745" s="222">
        <f>IF(N745="nulová",J745,0)</f>
        <v>0</v>
      </c>
      <c r="BJ745" s="16" t="s">
        <v>85</v>
      </c>
      <c r="BK745" s="222">
        <f>ROUND(I745*H745,2)</f>
        <v>0</v>
      </c>
      <c r="BL745" s="16" t="s">
        <v>903</v>
      </c>
      <c r="BM745" s="221" t="s">
        <v>1412</v>
      </c>
    </row>
    <row r="746" s="1" customFormat="1" ht="16.5" customHeight="1">
      <c r="B746" s="37"/>
      <c r="C746" s="247" t="s">
        <v>1413</v>
      </c>
      <c r="D746" s="247" t="s">
        <v>218</v>
      </c>
      <c r="E746" s="248" t="s">
        <v>1414</v>
      </c>
      <c r="F746" s="249" t="s">
        <v>1415</v>
      </c>
      <c r="G746" s="250" t="s">
        <v>377</v>
      </c>
      <c r="H746" s="251">
        <v>86</v>
      </c>
      <c r="I746" s="252"/>
      <c r="J746" s="253">
        <f>ROUND(I746*H746,2)</f>
        <v>0</v>
      </c>
      <c r="K746" s="249" t="s">
        <v>171</v>
      </c>
      <c r="L746" s="254"/>
      <c r="M746" s="255" t="s">
        <v>19</v>
      </c>
      <c r="N746" s="256" t="s">
        <v>48</v>
      </c>
      <c r="O746" s="82"/>
      <c r="P746" s="219">
        <f>O746*H746</f>
        <v>0</v>
      </c>
      <c r="Q746" s="219">
        <v>0.00023000000000000001</v>
      </c>
      <c r="R746" s="219">
        <f>Q746*H746</f>
        <v>0.019779999999999999</v>
      </c>
      <c r="S746" s="219">
        <v>0</v>
      </c>
      <c r="T746" s="220">
        <f>S746*H746</f>
        <v>0</v>
      </c>
      <c r="AR746" s="221" t="s">
        <v>903</v>
      </c>
      <c r="AT746" s="221" t="s">
        <v>218</v>
      </c>
      <c r="AU746" s="221" t="s">
        <v>185</v>
      </c>
      <c r="AY746" s="16" t="s">
        <v>165</v>
      </c>
      <c r="BE746" s="222">
        <f>IF(N746="základní",J746,0)</f>
        <v>0</v>
      </c>
      <c r="BF746" s="222">
        <f>IF(N746="snížená",J746,0)</f>
        <v>0</v>
      </c>
      <c r="BG746" s="222">
        <f>IF(N746="zákl. přenesená",J746,0)</f>
        <v>0</v>
      </c>
      <c r="BH746" s="222">
        <f>IF(N746="sníž. přenesená",J746,0)</f>
        <v>0</v>
      </c>
      <c r="BI746" s="222">
        <f>IF(N746="nulová",J746,0)</f>
        <v>0</v>
      </c>
      <c r="BJ746" s="16" t="s">
        <v>85</v>
      </c>
      <c r="BK746" s="222">
        <f>ROUND(I746*H746,2)</f>
        <v>0</v>
      </c>
      <c r="BL746" s="16" t="s">
        <v>903</v>
      </c>
      <c r="BM746" s="221" t="s">
        <v>1416</v>
      </c>
    </row>
    <row r="747" s="1" customFormat="1" ht="16.5" customHeight="1">
      <c r="B747" s="37"/>
      <c r="C747" s="210" t="s">
        <v>1417</v>
      </c>
      <c r="D747" s="210" t="s">
        <v>167</v>
      </c>
      <c r="E747" s="211" t="s">
        <v>1418</v>
      </c>
      <c r="F747" s="212" t="s">
        <v>1419</v>
      </c>
      <c r="G747" s="213" t="s">
        <v>377</v>
      </c>
      <c r="H747" s="214">
        <v>60</v>
      </c>
      <c r="I747" s="215"/>
      <c r="J747" s="216">
        <f>ROUND(I747*H747,2)</f>
        <v>0</v>
      </c>
      <c r="K747" s="212" t="s">
        <v>19</v>
      </c>
      <c r="L747" s="42"/>
      <c r="M747" s="217" t="s">
        <v>19</v>
      </c>
      <c r="N747" s="218" t="s">
        <v>48</v>
      </c>
      <c r="O747" s="82"/>
      <c r="P747" s="219">
        <f>O747*H747</f>
        <v>0</v>
      </c>
      <c r="Q747" s="219">
        <v>0</v>
      </c>
      <c r="R747" s="219">
        <f>Q747*H747</f>
        <v>0</v>
      </c>
      <c r="S747" s="219">
        <v>0</v>
      </c>
      <c r="T747" s="220">
        <f>S747*H747</f>
        <v>0</v>
      </c>
      <c r="AR747" s="221" t="s">
        <v>372</v>
      </c>
      <c r="AT747" s="221" t="s">
        <v>167</v>
      </c>
      <c r="AU747" s="221" t="s">
        <v>185</v>
      </c>
      <c r="AY747" s="16" t="s">
        <v>165</v>
      </c>
      <c r="BE747" s="222">
        <f>IF(N747="základní",J747,0)</f>
        <v>0</v>
      </c>
      <c r="BF747" s="222">
        <f>IF(N747="snížená",J747,0)</f>
        <v>0</v>
      </c>
      <c r="BG747" s="222">
        <f>IF(N747="zákl. přenesená",J747,0)</f>
        <v>0</v>
      </c>
      <c r="BH747" s="222">
        <f>IF(N747="sníž. přenesená",J747,0)</f>
        <v>0</v>
      </c>
      <c r="BI747" s="222">
        <f>IF(N747="nulová",J747,0)</f>
        <v>0</v>
      </c>
      <c r="BJ747" s="16" t="s">
        <v>85</v>
      </c>
      <c r="BK747" s="222">
        <f>ROUND(I747*H747,2)</f>
        <v>0</v>
      </c>
      <c r="BL747" s="16" t="s">
        <v>372</v>
      </c>
      <c r="BM747" s="221" t="s">
        <v>1420</v>
      </c>
    </row>
    <row r="748" s="1" customFormat="1" ht="16.5" customHeight="1">
      <c r="B748" s="37"/>
      <c r="C748" s="247" t="s">
        <v>1421</v>
      </c>
      <c r="D748" s="247" t="s">
        <v>218</v>
      </c>
      <c r="E748" s="248" t="s">
        <v>1422</v>
      </c>
      <c r="F748" s="249" t="s">
        <v>1423</v>
      </c>
      <c r="G748" s="250" t="s">
        <v>377</v>
      </c>
      <c r="H748" s="251">
        <v>56</v>
      </c>
      <c r="I748" s="252"/>
      <c r="J748" s="253">
        <f>ROUND(I748*H748,2)</f>
        <v>0</v>
      </c>
      <c r="K748" s="249" t="s">
        <v>171</v>
      </c>
      <c r="L748" s="254"/>
      <c r="M748" s="255" t="s">
        <v>19</v>
      </c>
      <c r="N748" s="256" t="s">
        <v>48</v>
      </c>
      <c r="O748" s="82"/>
      <c r="P748" s="219">
        <f>O748*H748</f>
        <v>0</v>
      </c>
      <c r="Q748" s="219">
        <v>0.00023000000000000001</v>
      </c>
      <c r="R748" s="219">
        <f>Q748*H748</f>
        <v>0.012880000000000001</v>
      </c>
      <c r="S748" s="219">
        <v>0</v>
      </c>
      <c r="T748" s="220">
        <f>S748*H748</f>
        <v>0</v>
      </c>
      <c r="AR748" s="221" t="s">
        <v>903</v>
      </c>
      <c r="AT748" s="221" t="s">
        <v>218</v>
      </c>
      <c r="AU748" s="221" t="s">
        <v>185</v>
      </c>
      <c r="AY748" s="16" t="s">
        <v>165</v>
      </c>
      <c r="BE748" s="222">
        <f>IF(N748="základní",J748,0)</f>
        <v>0</v>
      </c>
      <c r="BF748" s="222">
        <f>IF(N748="snížená",J748,0)</f>
        <v>0</v>
      </c>
      <c r="BG748" s="222">
        <f>IF(N748="zákl. přenesená",J748,0)</f>
        <v>0</v>
      </c>
      <c r="BH748" s="222">
        <f>IF(N748="sníž. přenesená",J748,0)</f>
        <v>0</v>
      </c>
      <c r="BI748" s="222">
        <f>IF(N748="nulová",J748,0)</f>
        <v>0</v>
      </c>
      <c r="BJ748" s="16" t="s">
        <v>85</v>
      </c>
      <c r="BK748" s="222">
        <f>ROUND(I748*H748,2)</f>
        <v>0</v>
      </c>
      <c r="BL748" s="16" t="s">
        <v>903</v>
      </c>
      <c r="BM748" s="221" t="s">
        <v>1424</v>
      </c>
    </row>
    <row r="749" s="1" customFormat="1" ht="16.5" customHeight="1">
      <c r="B749" s="37"/>
      <c r="C749" s="247" t="s">
        <v>1425</v>
      </c>
      <c r="D749" s="247" t="s">
        <v>218</v>
      </c>
      <c r="E749" s="248" t="s">
        <v>1426</v>
      </c>
      <c r="F749" s="249" t="s">
        <v>1427</v>
      </c>
      <c r="G749" s="250" t="s">
        <v>377</v>
      </c>
      <c r="H749" s="251">
        <v>4</v>
      </c>
      <c r="I749" s="252"/>
      <c r="J749" s="253">
        <f>ROUND(I749*H749,2)</f>
        <v>0</v>
      </c>
      <c r="K749" s="249" t="s">
        <v>171</v>
      </c>
      <c r="L749" s="254"/>
      <c r="M749" s="255" t="s">
        <v>19</v>
      </c>
      <c r="N749" s="256" t="s">
        <v>48</v>
      </c>
      <c r="O749" s="82"/>
      <c r="P749" s="219">
        <f>O749*H749</f>
        <v>0</v>
      </c>
      <c r="Q749" s="219">
        <v>0.00069999999999999999</v>
      </c>
      <c r="R749" s="219">
        <f>Q749*H749</f>
        <v>0.0028</v>
      </c>
      <c r="S749" s="219">
        <v>0</v>
      </c>
      <c r="T749" s="220">
        <f>S749*H749</f>
        <v>0</v>
      </c>
      <c r="AR749" s="221" t="s">
        <v>903</v>
      </c>
      <c r="AT749" s="221" t="s">
        <v>218</v>
      </c>
      <c r="AU749" s="221" t="s">
        <v>185</v>
      </c>
      <c r="AY749" s="16" t="s">
        <v>165</v>
      </c>
      <c r="BE749" s="222">
        <f>IF(N749="základní",J749,0)</f>
        <v>0</v>
      </c>
      <c r="BF749" s="222">
        <f>IF(N749="snížená",J749,0)</f>
        <v>0</v>
      </c>
      <c r="BG749" s="222">
        <f>IF(N749="zákl. přenesená",J749,0)</f>
        <v>0</v>
      </c>
      <c r="BH749" s="222">
        <f>IF(N749="sníž. přenesená",J749,0)</f>
        <v>0</v>
      </c>
      <c r="BI749" s="222">
        <f>IF(N749="nulová",J749,0)</f>
        <v>0</v>
      </c>
      <c r="BJ749" s="16" t="s">
        <v>85</v>
      </c>
      <c r="BK749" s="222">
        <f>ROUND(I749*H749,2)</f>
        <v>0</v>
      </c>
      <c r="BL749" s="16" t="s">
        <v>903</v>
      </c>
      <c r="BM749" s="221" t="s">
        <v>1428</v>
      </c>
    </row>
    <row r="750" s="1" customFormat="1" ht="16.5" customHeight="1">
      <c r="B750" s="37"/>
      <c r="C750" s="210" t="s">
        <v>1429</v>
      </c>
      <c r="D750" s="210" t="s">
        <v>167</v>
      </c>
      <c r="E750" s="211" t="s">
        <v>1430</v>
      </c>
      <c r="F750" s="212" t="s">
        <v>1431</v>
      </c>
      <c r="G750" s="213" t="s">
        <v>377</v>
      </c>
      <c r="H750" s="214">
        <v>6</v>
      </c>
      <c r="I750" s="215"/>
      <c r="J750" s="216">
        <f>ROUND(I750*H750,2)</f>
        <v>0</v>
      </c>
      <c r="K750" s="212" t="s">
        <v>417</v>
      </c>
      <c r="L750" s="42"/>
      <c r="M750" s="217" t="s">
        <v>19</v>
      </c>
      <c r="N750" s="218" t="s">
        <v>48</v>
      </c>
      <c r="O750" s="82"/>
      <c r="P750" s="219">
        <f>O750*H750</f>
        <v>0</v>
      </c>
      <c r="Q750" s="219">
        <v>0</v>
      </c>
      <c r="R750" s="219">
        <f>Q750*H750</f>
        <v>0</v>
      </c>
      <c r="S750" s="219">
        <v>0</v>
      </c>
      <c r="T750" s="220">
        <f>S750*H750</f>
        <v>0</v>
      </c>
      <c r="AR750" s="221" t="s">
        <v>372</v>
      </c>
      <c r="AT750" s="221" t="s">
        <v>167</v>
      </c>
      <c r="AU750" s="221" t="s">
        <v>185</v>
      </c>
      <c r="AY750" s="16" t="s">
        <v>165</v>
      </c>
      <c r="BE750" s="222">
        <f>IF(N750="základní",J750,0)</f>
        <v>0</v>
      </c>
      <c r="BF750" s="222">
        <f>IF(N750="snížená",J750,0)</f>
        <v>0</v>
      </c>
      <c r="BG750" s="222">
        <f>IF(N750="zákl. přenesená",J750,0)</f>
        <v>0</v>
      </c>
      <c r="BH750" s="222">
        <f>IF(N750="sníž. přenesená",J750,0)</f>
        <v>0</v>
      </c>
      <c r="BI750" s="222">
        <f>IF(N750="nulová",J750,0)</f>
        <v>0</v>
      </c>
      <c r="BJ750" s="16" t="s">
        <v>85</v>
      </c>
      <c r="BK750" s="222">
        <f>ROUND(I750*H750,2)</f>
        <v>0</v>
      </c>
      <c r="BL750" s="16" t="s">
        <v>372</v>
      </c>
      <c r="BM750" s="221" t="s">
        <v>1432</v>
      </c>
    </row>
    <row r="751" s="1" customFormat="1" ht="16.5" customHeight="1">
      <c r="B751" s="37"/>
      <c r="C751" s="247" t="s">
        <v>1433</v>
      </c>
      <c r="D751" s="247" t="s">
        <v>218</v>
      </c>
      <c r="E751" s="248" t="s">
        <v>1434</v>
      </c>
      <c r="F751" s="249" t="s">
        <v>1435</v>
      </c>
      <c r="G751" s="250" t="s">
        <v>377</v>
      </c>
      <c r="H751" s="251">
        <v>4</v>
      </c>
      <c r="I751" s="252"/>
      <c r="J751" s="253">
        <f>ROUND(I751*H751,2)</f>
        <v>0</v>
      </c>
      <c r="K751" s="249" t="s">
        <v>171</v>
      </c>
      <c r="L751" s="254"/>
      <c r="M751" s="255" t="s">
        <v>19</v>
      </c>
      <c r="N751" s="256" t="s">
        <v>48</v>
      </c>
      <c r="O751" s="82"/>
      <c r="P751" s="219">
        <f>O751*H751</f>
        <v>0</v>
      </c>
      <c r="Q751" s="219">
        <v>0.00020000000000000001</v>
      </c>
      <c r="R751" s="219">
        <f>Q751*H751</f>
        <v>0.00080000000000000004</v>
      </c>
      <c r="S751" s="219">
        <v>0</v>
      </c>
      <c r="T751" s="220">
        <f>S751*H751</f>
        <v>0</v>
      </c>
      <c r="AR751" s="221" t="s">
        <v>903</v>
      </c>
      <c r="AT751" s="221" t="s">
        <v>218</v>
      </c>
      <c r="AU751" s="221" t="s">
        <v>185</v>
      </c>
      <c r="AY751" s="16" t="s">
        <v>165</v>
      </c>
      <c r="BE751" s="222">
        <f>IF(N751="základní",J751,0)</f>
        <v>0</v>
      </c>
      <c r="BF751" s="222">
        <f>IF(N751="snížená",J751,0)</f>
        <v>0</v>
      </c>
      <c r="BG751" s="222">
        <f>IF(N751="zákl. přenesená",J751,0)</f>
        <v>0</v>
      </c>
      <c r="BH751" s="222">
        <f>IF(N751="sníž. přenesená",J751,0)</f>
        <v>0</v>
      </c>
      <c r="BI751" s="222">
        <f>IF(N751="nulová",J751,0)</f>
        <v>0</v>
      </c>
      <c r="BJ751" s="16" t="s">
        <v>85</v>
      </c>
      <c r="BK751" s="222">
        <f>ROUND(I751*H751,2)</f>
        <v>0</v>
      </c>
      <c r="BL751" s="16" t="s">
        <v>903</v>
      </c>
      <c r="BM751" s="221" t="s">
        <v>1436</v>
      </c>
    </row>
    <row r="752" s="1" customFormat="1" ht="16.5" customHeight="1">
      <c r="B752" s="37"/>
      <c r="C752" s="247" t="s">
        <v>1437</v>
      </c>
      <c r="D752" s="247" t="s">
        <v>218</v>
      </c>
      <c r="E752" s="248" t="s">
        <v>1438</v>
      </c>
      <c r="F752" s="249" t="s">
        <v>1439</v>
      </c>
      <c r="G752" s="250" t="s">
        <v>377</v>
      </c>
      <c r="H752" s="251">
        <v>2</v>
      </c>
      <c r="I752" s="252"/>
      <c r="J752" s="253">
        <f>ROUND(I752*H752,2)</f>
        <v>0</v>
      </c>
      <c r="K752" s="249" t="s">
        <v>417</v>
      </c>
      <c r="L752" s="254"/>
      <c r="M752" s="255" t="s">
        <v>19</v>
      </c>
      <c r="N752" s="256" t="s">
        <v>48</v>
      </c>
      <c r="O752" s="82"/>
      <c r="P752" s="219">
        <f>O752*H752</f>
        <v>0</v>
      </c>
      <c r="Q752" s="219">
        <v>0</v>
      </c>
      <c r="R752" s="219">
        <f>Q752*H752</f>
        <v>0</v>
      </c>
      <c r="S752" s="219">
        <v>0</v>
      </c>
      <c r="T752" s="220">
        <f>S752*H752</f>
        <v>0</v>
      </c>
      <c r="AR752" s="221" t="s">
        <v>903</v>
      </c>
      <c r="AT752" s="221" t="s">
        <v>218</v>
      </c>
      <c r="AU752" s="221" t="s">
        <v>185</v>
      </c>
      <c r="AY752" s="16" t="s">
        <v>165</v>
      </c>
      <c r="BE752" s="222">
        <f>IF(N752="základní",J752,0)</f>
        <v>0</v>
      </c>
      <c r="BF752" s="222">
        <f>IF(N752="snížená",J752,0)</f>
        <v>0</v>
      </c>
      <c r="BG752" s="222">
        <f>IF(N752="zákl. přenesená",J752,0)</f>
        <v>0</v>
      </c>
      <c r="BH752" s="222">
        <f>IF(N752="sníž. přenesená",J752,0)</f>
        <v>0</v>
      </c>
      <c r="BI752" s="222">
        <f>IF(N752="nulová",J752,0)</f>
        <v>0</v>
      </c>
      <c r="BJ752" s="16" t="s">
        <v>85</v>
      </c>
      <c r="BK752" s="222">
        <f>ROUND(I752*H752,2)</f>
        <v>0</v>
      </c>
      <c r="BL752" s="16" t="s">
        <v>903</v>
      </c>
      <c r="BM752" s="221" t="s">
        <v>1440</v>
      </c>
    </row>
    <row r="753" s="1" customFormat="1" ht="16.5" customHeight="1">
      <c r="B753" s="37"/>
      <c r="C753" s="247" t="s">
        <v>1441</v>
      </c>
      <c r="D753" s="247" t="s">
        <v>218</v>
      </c>
      <c r="E753" s="248" t="s">
        <v>1442</v>
      </c>
      <c r="F753" s="249" t="s">
        <v>1443</v>
      </c>
      <c r="G753" s="250" t="s">
        <v>377</v>
      </c>
      <c r="H753" s="251">
        <v>2</v>
      </c>
      <c r="I753" s="252"/>
      <c r="J753" s="253">
        <f>ROUND(I753*H753,2)</f>
        <v>0</v>
      </c>
      <c r="K753" s="249" t="s">
        <v>417</v>
      </c>
      <c r="L753" s="254"/>
      <c r="M753" s="255" t="s">
        <v>19</v>
      </c>
      <c r="N753" s="256" t="s">
        <v>48</v>
      </c>
      <c r="O753" s="82"/>
      <c r="P753" s="219">
        <f>O753*H753</f>
        <v>0</v>
      </c>
      <c r="Q753" s="219">
        <v>0</v>
      </c>
      <c r="R753" s="219">
        <f>Q753*H753</f>
        <v>0</v>
      </c>
      <c r="S753" s="219">
        <v>0</v>
      </c>
      <c r="T753" s="220">
        <f>S753*H753</f>
        <v>0</v>
      </c>
      <c r="AR753" s="221" t="s">
        <v>903</v>
      </c>
      <c r="AT753" s="221" t="s">
        <v>218</v>
      </c>
      <c r="AU753" s="221" t="s">
        <v>185</v>
      </c>
      <c r="AY753" s="16" t="s">
        <v>165</v>
      </c>
      <c r="BE753" s="222">
        <f>IF(N753="základní",J753,0)</f>
        <v>0</v>
      </c>
      <c r="BF753" s="222">
        <f>IF(N753="snížená",J753,0)</f>
        <v>0</v>
      </c>
      <c r="BG753" s="222">
        <f>IF(N753="zákl. přenesená",J753,0)</f>
        <v>0</v>
      </c>
      <c r="BH753" s="222">
        <f>IF(N753="sníž. přenesená",J753,0)</f>
        <v>0</v>
      </c>
      <c r="BI753" s="222">
        <f>IF(N753="nulová",J753,0)</f>
        <v>0</v>
      </c>
      <c r="BJ753" s="16" t="s">
        <v>85</v>
      </c>
      <c r="BK753" s="222">
        <f>ROUND(I753*H753,2)</f>
        <v>0</v>
      </c>
      <c r="BL753" s="16" t="s">
        <v>903</v>
      </c>
      <c r="BM753" s="221" t="s">
        <v>1444</v>
      </c>
    </row>
    <row r="754" s="1" customFormat="1" ht="24" customHeight="1">
      <c r="B754" s="37"/>
      <c r="C754" s="210" t="s">
        <v>1445</v>
      </c>
      <c r="D754" s="210" t="s">
        <v>167</v>
      </c>
      <c r="E754" s="211" t="s">
        <v>1446</v>
      </c>
      <c r="F754" s="212" t="s">
        <v>1447</v>
      </c>
      <c r="G754" s="213" t="s">
        <v>324</v>
      </c>
      <c r="H754" s="214">
        <v>50</v>
      </c>
      <c r="I754" s="215"/>
      <c r="J754" s="216">
        <f>ROUND(I754*H754,2)</f>
        <v>0</v>
      </c>
      <c r="K754" s="212" t="s">
        <v>417</v>
      </c>
      <c r="L754" s="42"/>
      <c r="M754" s="217" t="s">
        <v>19</v>
      </c>
      <c r="N754" s="218" t="s">
        <v>48</v>
      </c>
      <c r="O754" s="82"/>
      <c r="P754" s="219">
        <f>O754*H754</f>
        <v>0</v>
      </c>
      <c r="Q754" s="219">
        <v>0</v>
      </c>
      <c r="R754" s="219">
        <f>Q754*H754</f>
        <v>0</v>
      </c>
      <c r="S754" s="219">
        <v>0</v>
      </c>
      <c r="T754" s="220">
        <f>S754*H754</f>
        <v>0</v>
      </c>
      <c r="AR754" s="221" t="s">
        <v>372</v>
      </c>
      <c r="AT754" s="221" t="s">
        <v>167</v>
      </c>
      <c r="AU754" s="221" t="s">
        <v>185</v>
      </c>
      <c r="AY754" s="16" t="s">
        <v>165</v>
      </c>
      <c r="BE754" s="222">
        <f>IF(N754="základní",J754,0)</f>
        <v>0</v>
      </c>
      <c r="BF754" s="222">
        <f>IF(N754="snížená",J754,0)</f>
        <v>0</v>
      </c>
      <c r="BG754" s="222">
        <f>IF(N754="zákl. přenesená",J754,0)</f>
        <v>0</v>
      </c>
      <c r="BH754" s="222">
        <f>IF(N754="sníž. přenesená",J754,0)</f>
        <v>0</v>
      </c>
      <c r="BI754" s="222">
        <f>IF(N754="nulová",J754,0)</f>
        <v>0</v>
      </c>
      <c r="BJ754" s="16" t="s">
        <v>85</v>
      </c>
      <c r="BK754" s="222">
        <f>ROUND(I754*H754,2)</f>
        <v>0</v>
      </c>
      <c r="BL754" s="16" t="s">
        <v>372</v>
      </c>
      <c r="BM754" s="221" t="s">
        <v>1448</v>
      </c>
    </row>
    <row r="755" s="1" customFormat="1" ht="16.5" customHeight="1">
      <c r="B755" s="37"/>
      <c r="C755" s="247" t="s">
        <v>1449</v>
      </c>
      <c r="D755" s="247" t="s">
        <v>218</v>
      </c>
      <c r="E755" s="248" t="s">
        <v>1450</v>
      </c>
      <c r="F755" s="249" t="s">
        <v>1451</v>
      </c>
      <c r="G755" s="250" t="s">
        <v>324</v>
      </c>
      <c r="H755" s="251">
        <v>50</v>
      </c>
      <c r="I755" s="252"/>
      <c r="J755" s="253">
        <f>ROUND(I755*H755,2)</f>
        <v>0</v>
      </c>
      <c r="K755" s="249" t="s">
        <v>417</v>
      </c>
      <c r="L755" s="254"/>
      <c r="M755" s="255" t="s">
        <v>19</v>
      </c>
      <c r="N755" s="256" t="s">
        <v>48</v>
      </c>
      <c r="O755" s="82"/>
      <c r="P755" s="219">
        <f>O755*H755</f>
        <v>0</v>
      </c>
      <c r="Q755" s="219">
        <v>0</v>
      </c>
      <c r="R755" s="219">
        <f>Q755*H755</f>
        <v>0</v>
      </c>
      <c r="S755" s="219">
        <v>0</v>
      </c>
      <c r="T755" s="220">
        <f>S755*H755</f>
        <v>0</v>
      </c>
      <c r="AR755" s="221" t="s">
        <v>903</v>
      </c>
      <c r="AT755" s="221" t="s">
        <v>218</v>
      </c>
      <c r="AU755" s="221" t="s">
        <v>185</v>
      </c>
      <c r="AY755" s="16" t="s">
        <v>165</v>
      </c>
      <c r="BE755" s="222">
        <f>IF(N755="základní",J755,0)</f>
        <v>0</v>
      </c>
      <c r="BF755" s="222">
        <f>IF(N755="snížená",J755,0)</f>
        <v>0</v>
      </c>
      <c r="BG755" s="222">
        <f>IF(N755="zákl. přenesená",J755,0)</f>
        <v>0</v>
      </c>
      <c r="BH755" s="222">
        <f>IF(N755="sníž. přenesená",J755,0)</f>
        <v>0</v>
      </c>
      <c r="BI755" s="222">
        <f>IF(N755="nulová",J755,0)</f>
        <v>0</v>
      </c>
      <c r="BJ755" s="16" t="s">
        <v>85</v>
      </c>
      <c r="BK755" s="222">
        <f>ROUND(I755*H755,2)</f>
        <v>0</v>
      </c>
      <c r="BL755" s="16" t="s">
        <v>903</v>
      </c>
      <c r="BM755" s="221" t="s">
        <v>1452</v>
      </c>
    </row>
    <row r="756" s="1" customFormat="1" ht="16.5" customHeight="1">
      <c r="B756" s="37"/>
      <c r="C756" s="210" t="s">
        <v>1453</v>
      </c>
      <c r="D756" s="210" t="s">
        <v>167</v>
      </c>
      <c r="E756" s="211" t="s">
        <v>1454</v>
      </c>
      <c r="F756" s="212" t="s">
        <v>1455</v>
      </c>
      <c r="G756" s="213" t="s">
        <v>324</v>
      </c>
      <c r="H756" s="214">
        <v>20</v>
      </c>
      <c r="I756" s="215"/>
      <c r="J756" s="216">
        <f>ROUND(I756*H756,2)</f>
        <v>0</v>
      </c>
      <c r="K756" s="212" t="s">
        <v>417</v>
      </c>
      <c r="L756" s="42"/>
      <c r="M756" s="217" t="s">
        <v>19</v>
      </c>
      <c r="N756" s="218" t="s">
        <v>48</v>
      </c>
      <c r="O756" s="82"/>
      <c r="P756" s="219">
        <f>O756*H756</f>
        <v>0</v>
      </c>
      <c r="Q756" s="219">
        <v>0</v>
      </c>
      <c r="R756" s="219">
        <f>Q756*H756</f>
        <v>0</v>
      </c>
      <c r="S756" s="219">
        <v>0</v>
      </c>
      <c r="T756" s="220">
        <f>S756*H756</f>
        <v>0</v>
      </c>
      <c r="AR756" s="221" t="s">
        <v>372</v>
      </c>
      <c r="AT756" s="221" t="s">
        <v>167</v>
      </c>
      <c r="AU756" s="221" t="s">
        <v>185</v>
      </c>
      <c r="AY756" s="16" t="s">
        <v>165</v>
      </c>
      <c r="BE756" s="222">
        <f>IF(N756="základní",J756,0)</f>
        <v>0</v>
      </c>
      <c r="BF756" s="222">
        <f>IF(N756="snížená",J756,0)</f>
        <v>0</v>
      </c>
      <c r="BG756" s="222">
        <f>IF(N756="zákl. přenesená",J756,0)</f>
        <v>0</v>
      </c>
      <c r="BH756" s="222">
        <f>IF(N756="sníž. přenesená",J756,0)</f>
        <v>0</v>
      </c>
      <c r="BI756" s="222">
        <f>IF(N756="nulová",J756,0)</f>
        <v>0</v>
      </c>
      <c r="BJ756" s="16" t="s">
        <v>85</v>
      </c>
      <c r="BK756" s="222">
        <f>ROUND(I756*H756,2)</f>
        <v>0</v>
      </c>
      <c r="BL756" s="16" t="s">
        <v>372</v>
      </c>
      <c r="BM756" s="221" t="s">
        <v>1456</v>
      </c>
    </row>
    <row r="757" s="1" customFormat="1" ht="16.5" customHeight="1">
      <c r="B757" s="37"/>
      <c r="C757" s="247" t="s">
        <v>1457</v>
      </c>
      <c r="D757" s="247" t="s">
        <v>218</v>
      </c>
      <c r="E757" s="248" t="s">
        <v>1458</v>
      </c>
      <c r="F757" s="249" t="s">
        <v>1459</v>
      </c>
      <c r="G757" s="250" t="s">
        <v>324</v>
      </c>
      <c r="H757" s="251">
        <v>20</v>
      </c>
      <c r="I757" s="252"/>
      <c r="J757" s="253">
        <f>ROUND(I757*H757,2)</f>
        <v>0</v>
      </c>
      <c r="K757" s="249" t="s">
        <v>171</v>
      </c>
      <c r="L757" s="254"/>
      <c r="M757" s="255" t="s">
        <v>19</v>
      </c>
      <c r="N757" s="256" t="s">
        <v>48</v>
      </c>
      <c r="O757" s="82"/>
      <c r="P757" s="219">
        <f>O757*H757</f>
        <v>0</v>
      </c>
      <c r="Q757" s="219">
        <v>0.00018000000000000001</v>
      </c>
      <c r="R757" s="219">
        <f>Q757*H757</f>
        <v>0.0036000000000000003</v>
      </c>
      <c r="S757" s="219">
        <v>0</v>
      </c>
      <c r="T757" s="220">
        <f>S757*H757</f>
        <v>0</v>
      </c>
      <c r="AR757" s="221" t="s">
        <v>903</v>
      </c>
      <c r="AT757" s="221" t="s">
        <v>218</v>
      </c>
      <c r="AU757" s="221" t="s">
        <v>185</v>
      </c>
      <c r="AY757" s="16" t="s">
        <v>165</v>
      </c>
      <c r="BE757" s="222">
        <f>IF(N757="základní",J757,0)</f>
        <v>0</v>
      </c>
      <c r="BF757" s="222">
        <f>IF(N757="snížená",J757,0)</f>
        <v>0</v>
      </c>
      <c r="BG757" s="222">
        <f>IF(N757="zákl. přenesená",J757,0)</f>
        <v>0</v>
      </c>
      <c r="BH757" s="222">
        <f>IF(N757="sníž. přenesená",J757,0)</f>
        <v>0</v>
      </c>
      <c r="BI757" s="222">
        <f>IF(N757="nulová",J757,0)</f>
        <v>0</v>
      </c>
      <c r="BJ757" s="16" t="s">
        <v>85</v>
      </c>
      <c r="BK757" s="222">
        <f>ROUND(I757*H757,2)</f>
        <v>0</v>
      </c>
      <c r="BL757" s="16" t="s">
        <v>903</v>
      </c>
      <c r="BM757" s="221" t="s">
        <v>1460</v>
      </c>
    </row>
    <row r="758" s="1" customFormat="1" ht="16.5" customHeight="1">
      <c r="B758" s="37"/>
      <c r="C758" s="210" t="s">
        <v>1461</v>
      </c>
      <c r="D758" s="210" t="s">
        <v>167</v>
      </c>
      <c r="E758" s="211" t="s">
        <v>1462</v>
      </c>
      <c r="F758" s="212" t="s">
        <v>1463</v>
      </c>
      <c r="G758" s="213" t="s">
        <v>324</v>
      </c>
      <c r="H758" s="214">
        <v>1050</v>
      </c>
      <c r="I758" s="215"/>
      <c r="J758" s="216">
        <f>ROUND(I758*H758,2)</f>
        <v>0</v>
      </c>
      <c r="K758" s="212" t="s">
        <v>417</v>
      </c>
      <c r="L758" s="42"/>
      <c r="M758" s="217" t="s">
        <v>19</v>
      </c>
      <c r="N758" s="218" t="s">
        <v>48</v>
      </c>
      <c r="O758" s="82"/>
      <c r="P758" s="219">
        <f>O758*H758</f>
        <v>0</v>
      </c>
      <c r="Q758" s="219">
        <v>0</v>
      </c>
      <c r="R758" s="219">
        <f>Q758*H758</f>
        <v>0</v>
      </c>
      <c r="S758" s="219">
        <v>0</v>
      </c>
      <c r="T758" s="220">
        <f>S758*H758</f>
        <v>0</v>
      </c>
      <c r="AR758" s="221" t="s">
        <v>372</v>
      </c>
      <c r="AT758" s="221" t="s">
        <v>167</v>
      </c>
      <c r="AU758" s="221" t="s">
        <v>185</v>
      </c>
      <c r="AY758" s="16" t="s">
        <v>165</v>
      </c>
      <c r="BE758" s="222">
        <f>IF(N758="základní",J758,0)</f>
        <v>0</v>
      </c>
      <c r="BF758" s="222">
        <f>IF(N758="snížená",J758,0)</f>
        <v>0</v>
      </c>
      <c r="BG758" s="222">
        <f>IF(N758="zákl. přenesená",J758,0)</f>
        <v>0</v>
      </c>
      <c r="BH758" s="222">
        <f>IF(N758="sníž. přenesená",J758,0)</f>
        <v>0</v>
      </c>
      <c r="BI758" s="222">
        <f>IF(N758="nulová",J758,0)</f>
        <v>0</v>
      </c>
      <c r="BJ758" s="16" t="s">
        <v>85</v>
      </c>
      <c r="BK758" s="222">
        <f>ROUND(I758*H758,2)</f>
        <v>0</v>
      </c>
      <c r="BL758" s="16" t="s">
        <v>372</v>
      </c>
      <c r="BM758" s="221" t="s">
        <v>1464</v>
      </c>
    </row>
    <row r="759" s="1" customFormat="1" ht="16.5" customHeight="1">
      <c r="B759" s="37"/>
      <c r="C759" s="247" t="s">
        <v>1465</v>
      </c>
      <c r="D759" s="247" t="s">
        <v>218</v>
      </c>
      <c r="E759" s="248" t="s">
        <v>1466</v>
      </c>
      <c r="F759" s="249" t="s">
        <v>1467</v>
      </c>
      <c r="G759" s="250" t="s">
        <v>324</v>
      </c>
      <c r="H759" s="251">
        <v>1050</v>
      </c>
      <c r="I759" s="252"/>
      <c r="J759" s="253">
        <f>ROUND(I759*H759,2)</f>
        <v>0</v>
      </c>
      <c r="K759" s="249" t="s">
        <v>171</v>
      </c>
      <c r="L759" s="254"/>
      <c r="M759" s="255" t="s">
        <v>19</v>
      </c>
      <c r="N759" s="256" t="s">
        <v>48</v>
      </c>
      <c r="O759" s="82"/>
      <c r="P759" s="219">
        <f>O759*H759</f>
        <v>0</v>
      </c>
      <c r="Q759" s="219">
        <v>0.00012</v>
      </c>
      <c r="R759" s="219">
        <f>Q759*H759</f>
        <v>0.126</v>
      </c>
      <c r="S759" s="219">
        <v>0</v>
      </c>
      <c r="T759" s="220">
        <f>S759*H759</f>
        <v>0</v>
      </c>
      <c r="AR759" s="221" t="s">
        <v>903</v>
      </c>
      <c r="AT759" s="221" t="s">
        <v>218</v>
      </c>
      <c r="AU759" s="221" t="s">
        <v>185</v>
      </c>
      <c r="AY759" s="16" t="s">
        <v>165</v>
      </c>
      <c r="BE759" s="222">
        <f>IF(N759="základní",J759,0)</f>
        <v>0</v>
      </c>
      <c r="BF759" s="222">
        <f>IF(N759="snížená",J759,0)</f>
        <v>0</v>
      </c>
      <c r="BG759" s="222">
        <f>IF(N759="zákl. přenesená",J759,0)</f>
        <v>0</v>
      </c>
      <c r="BH759" s="222">
        <f>IF(N759="sníž. přenesená",J759,0)</f>
        <v>0</v>
      </c>
      <c r="BI759" s="222">
        <f>IF(N759="nulová",J759,0)</f>
        <v>0</v>
      </c>
      <c r="BJ759" s="16" t="s">
        <v>85</v>
      </c>
      <c r="BK759" s="222">
        <f>ROUND(I759*H759,2)</f>
        <v>0</v>
      </c>
      <c r="BL759" s="16" t="s">
        <v>903</v>
      </c>
      <c r="BM759" s="221" t="s">
        <v>1468</v>
      </c>
    </row>
    <row r="760" s="1" customFormat="1" ht="16.5" customHeight="1">
      <c r="B760" s="37"/>
      <c r="C760" s="210" t="s">
        <v>1469</v>
      </c>
      <c r="D760" s="210" t="s">
        <v>167</v>
      </c>
      <c r="E760" s="211" t="s">
        <v>1470</v>
      </c>
      <c r="F760" s="212" t="s">
        <v>1471</v>
      </c>
      <c r="G760" s="213" t="s">
        <v>324</v>
      </c>
      <c r="H760" s="214">
        <v>700</v>
      </c>
      <c r="I760" s="215"/>
      <c r="J760" s="216">
        <f>ROUND(I760*H760,2)</f>
        <v>0</v>
      </c>
      <c r="K760" s="212" t="s">
        <v>417</v>
      </c>
      <c r="L760" s="42"/>
      <c r="M760" s="217" t="s">
        <v>19</v>
      </c>
      <c r="N760" s="218" t="s">
        <v>48</v>
      </c>
      <c r="O760" s="82"/>
      <c r="P760" s="219">
        <f>O760*H760</f>
        <v>0</v>
      </c>
      <c r="Q760" s="219">
        <v>0</v>
      </c>
      <c r="R760" s="219">
        <f>Q760*H760</f>
        <v>0</v>
      </c>
      <c r="S760" s="219">
        <v>0</v>
      </c>
      <c r="T760" s="220">
        <f>S760*H760</f>
        <v>0</v>
      </c>
      <c r="AR760" s="221" t="s">
        <v>372</v>
      </c>
      <c r="AT760" s="221" t="s">
        <v>167</v>
      </c>
      <c r="AU760" s="221" t="s">
        <v>185</v>
      </c>
      <c r="AY760" s="16" t="s">
        <v>165</v>
      </c>
      <c r="BE760" s="222">
        <f>IF(N760="základní",J760,0)</f>
        <v>0</v>
      </c>
      <c r="BF760" s="222">
        <f>IF(N760="snížená",J760,0)</f>
        <v>0</v>
      </c>
      <c r="BG760" s="222">
        <f>IF(N760="zákl. přenesená",J760,0)</f>
        <v>0</v>
      </c>
      <c r="BH760" s="222">
        <f>IF(N760="sníž. přenesená",J760,0)</f>
        <v>0</v>
      </c>
      <c r="BI760" s="222">
        <f>IF(N760="nulová",J760,0)</f>
        <v>0</v>
      </c>
      <c r="BJ760" s="16" t="s">
        <v>85</v>
      </c>
      <c r="BK760" s="222">
        <f>ROUND(I760*H760,2)</f>
        <v>0</v>
      </c>
      <c r="BL760" s="16" t="s">
        <v>372</v>
      </c>
      <c r="BM760" s="221" t="s">
        <v>1472</v>
      </c>
    </row>
    <row r="761" s="1" customFormat="1" ht="16.5" customHeight="1">
      <c r="B761" s="37"/>
      <c r="C761" s="247" t="s">
        <v>1473</v>
      </c>
      <c r="D761" s="247" t="s">
        <v>218</v>
      </c>
      <c r="E761" s="248" t="s">
        <v>1474</v>
      </c>
      <c r="F761" s="249" t="s">
        <v>1475</v>
      </c>
      <c r="G761" s="250" t="s">
        <v>324</v>
      </c>
      <c r="H761" s="251">
        <v>700</v>
      </c>
      <c r="I761" s="252"/>
      <c r="J761" s="253">
        <f>ROUND(I761*H761,2)</f>
        <v>0</v>
      </c>
      <c r="K761" s="249" t="s">
        <v>171</v>
      </c>
      <c r="L761" s="254"/>
      <c r="M761" s="255" t="s">
        <v>19</v>
      </c>
      <c r="N761" s="256" t="s">
        <v>48</v>
      </c>
      <c r="O761" s="82"/>
      <c r="P761" s="219">
        <f>O761*H761</f>
        <v>0</v>
      </c>
      <c r="Q761" s="219">
        <v>0.00017000000000000001</v>
      </c>
      <c r="R761" s="219">
        <f>Q761*H761</f>
        <v>0.11900000000000001</v>
      </c>
      <c r="S761" s="219">
        <v>0</v>
      </c>
      <c r="T761" s="220">
        <f>S761*H761</f>
        <v>0</v>
      </c>
      <c r="AR761" s="221" t="s">
        <v>903</v>
      </c>
      <c r="AT761" s="221" t="s">
        <v>218</v>
      </c>
      <c r="AU761" s="221" t="s">
        <v>185</v>
      </c>
      <c r="AY761" s="16" t="s">
        <v>165</v>
      </c>
      <c r="BE761" s="222">
        <f>IF(N761="základní",J761,0)</f>
        <v>0</v>
      </c>
      <c r="BF761" s="222">
        <f>IF(N761="snížená",J761,0)</f>
        <v>0</v>
      </c>
      <c r="BG761" s="222">
        <f>IF(N761="zákl. přenesená",J761,0)</f>
        <v>0</v>
      </c>
      <c r="BH761" s="222">
        <f>IF(N761="sníž. přenesená",J761,0)</f>
        <v>0</v>
      </c>
      <c r="BI761" s="222">
        <f>IF(N761="nulová",J761,0)</f>
        <v>0</v>
      </c>
      <c r="BJ761" s="16" t="s">
        <v>85</v>
      </c>
      <c r="BK761" s="222">
        <f>ROUND(I761*H761,2)</f>
        <v>0</v>
      </c>
      <c r="BL761" s="16" t="s">
        <v>903</v>
      </c>
      <c r="BM761" s="221" t="s">
        <v>1476</v>
      </c>
    </row>
    <row r="762" s="1" customFormat="1" ht="24" customHeight="1">
      <c r="B762" s="37"/>
      <c r="C762" s="210" t="s">
        <v>1477</v>
      </c>
      <c r="D762" s="210" t="s">
        <v>167</v>
      </c>
      <c r="E762" s="211" t="s">
        <v>1478</v>
      </c>
      <c r="F762" s="212" t="s">
        <v>1479</v>
      </c>
      <c r="G762" s="213" t="s">
        <v>324</v>
      </c>
      <c r="H762" s="214">
        <v>80</v>
      </c>
      <c r="I762" s="215"/>
      <c r="J762" s="216">
        <f>ROUND(I762*H762,2)</f>
        <v>0</v>
      </c>
      <c r="K762" s="212" t="s">
        <v>417</v>
      </c>
      <c r="L762" s="42"/>
      <c r="M762" s="217" t="s">
        <v>19</v>
      </c>
      <c r="N762" s="218" t="s">
        <v>48</v>
      </c>
      <c r="O762" s="82"/>
      <c r="P762" s="219">
        <f>O762*H762</f>
        <v>0</v>
      </c>
      <c r="Q762" s="219">
        <v>0</v>
      </c>
      <c r="R762" s="219">
        <f>Q762*H762</f>
        <v>0</v>
      </c>
      <c r="S762" s="219">
        <v>0</v>
      </c>
      <c r="T762" s="220">
        <f>S762*H762</f>
        <v>0</v>
      </c>
      <c r="AR762" s="221" t="s">
        <v>372</v>
      </c>
      <c r="AT762" s="221" t="s">
        <v>167</v>
      </c>
      <c r="AU762" s="221" t="s">
        <v>185</v>
      </c>
      <c r="AY762" s="16" t="s">
        <v>165</v>
      </c>
      <c r="BE762" s="222">
        <f>IF(N762="základní",J762,0)</f>
        <v>0</v>
      </c>
      <c r="BF762" s="222">
        <f>IF(N762="snížená",J762,0)</f>
        <v>0</v>
      </c>
      <c r="BG762" s="222">
        <f>IF(N762="zákl. přenesená",J762,0)</f>
        <v>0</v>
      </c>
      <c r="BH762" s="222">
        <f>IF(N762="sníž. přenesená",J762,0)</f>
        <v>0</v>
      </c>
      <c r="BI762" s="222">
        <f>IF(N762="nulová",J762,0)</f>
        <v>0</v>
      </c>
      <c r="BJ762" s="16" t="s">
        <v>85</v>
      </c>
      <c r="BK762" s="222">
        <f>ROUND(I762*H762,2)</f>
        <v>0</v>
      </c>
      <c r="BL762" s="16" t="s">
        <v>372</v>
      </c>
      <c r="BM762" s="221" t="s">
        <v>1480</v>
      </c>
    </row>
    <row r="763" s="1" customFormat="1" ht="16.5" customHeight="1">
      <c r="B763" s="37"/>
      <c r="C763" s="247" t="s">
        <v>1481</v>
      </c>
      <c r="D763" s="247" t="s">
        <v>218</v>
      </c>
      <c r="E763" s="248" t="s">
        <v>1482</v>
      </c>
      <c r="F763" s="249" t="s">
        <v>1483</v>
      </c>
      <c r="G763" s="250" t="s">
        <v>324</v>
      </c>
      <c r="H763" s="251">
        <v>80</v>
      </c>
      <c r="I763" s="252"/>
      <c r="J763" s="253">
        <f>ROUND(I763*H763,2)</f>
        <v>0</v>
      </c>
      <c r="K763" s="249" t="s">
        <v>171</v>
      </c>
      <c r="L763" s="254"/>
      <c r="M763" s="255" t="s">
        <v>19</v>
      </c>
      <c r="N763" s="256" t="s">
        <v>48</v>
      </c>
      <c r="O763" s="82"/>
      <c r="P763" s="219">
        <f>O763*H763</f>
        <v>0</v>
      </c>
      <c r="Q763" s="219">
        <v>0.00016000000000000001</v>
      </c>
      <c r="R763" s="219">
        <f>Q763*H763</f>
        <v>0.012800000000000001</v>
      </c>
      <c r="S763" s="219">
        <v>0</v>
      </c>
      <c r="T763" s="220">
        <f>S763*H763</f>
        <v>0</v>
      </c>
      <c r="AR763" s="221" t="s">
        <v>903</v>
      </c>
      <c r="AT763" s="221" t="s">
        <v>218</v>
      </c>
      <c r="AU763" s="221" t="s">
        <v>185</v>
      </c>
      <c r="AY763" s="16" t="s">
        <v>165</v>
      </c>
      <c r="BE763" s="222">
        <f>IF(N763="základní",J763,0)</f>
        <v>0</v>
      </c>
      <c r="BF763" s="222">
        <f>IF(N763="snížená",J763,0)</f>
        <v>0</v>
      </c>
      <c r="BG763" s="222">
        <f>IF(N763="zákl. přenesená",J763,0)</f>
        <v>0</v>
      </c>
      <c r="BH763" s="222">
        <f>IF(N763="sníž. přenesená",J763,0)</f>
        <v>0</v>
      </c>
      <c r="BI763" s="222">
        <f>IF(N763="nulová",J763,0)</f>
        <v>0</v>
      </c>
      <c r="BJ763" s="16" t="s">
        <v>85</v>
      </c>
      <c r="BK763" s="222">
        <f>ROUND(I763*H763,2)</f>
        <v>0</v>
      </c>
      <c r="BL763" s="16" t="s">
        <v>903</v>
      </c>
      <c r="BM763" s="221" t="s">
        <v>1484</v>
      </c>
    </row>
    <row r="764" s="1" customFormat="1" ht="16.5" customHeight="1">
      <c r="B764" s="37"/>
      <c r="C764" s="210" t="s">
        <v>1485</v>
      </c>
      <c r="D764" s="210" t="s">
        <v>167</v>
      </c>
      <c r="E764" s="211" t="s">
        <v>1486</v>
      </c>
      <c r="F764" s="212" t="s">
        <v>1487</v>
      </c>
      <c r="G764" s="213" t="s">
        <v>324</v>
      </c>
      <c r="H764" s="214">
        <v>140</v>
      </c>
      <c r="I764" s="215"/>
      <c r="J764" s="216">
        <f>ROUND(I764*H764,2)</f>
        <v>0</v>
      </c>
      <c r="K764" s="212" t="s">
        <v>417</v>
      </c>
      <c r="L764" s="42"/>
      <c r="M764" s="217" t="s">
        <v>19</v>
      </c>
      <c r="N764" s="218" t="s">
        <v>48</v>
      </c>
      <c r="O764" s="82"/>
      <c r="P764" s="219">
        <f>O764*H764</f>
        <v>0</v>
      </c>
      <c r="Q764" s="219">
        <v>0</v>
      </c>
      <c r="R764" s="219">
        <f>Q764*H764</f>
        <v>0</v>
      </c>
      <c r="S764" s="219">
        <v>0</v>
      </c>
      <c r="T764" s="220">
        <f>S764*H764</f>
        <v>0</v>
      </c>
      <c r="AR764" s="221" t="s">
        <v>372</v>
      </c>
      <c r="AT764" s="221" t="s">
        <v>167</v>
      </c>
      <c r="AU764" s="221" t="s">
        <v>185</v>
      </c>
      <c r="AY764" s="16" t="s">
        <v>165</v>
      </c>
      <c r="BE764" s="222">
        <f>IF(N764="základní",J764,0)</f>
        <v>0</v>
      </c>
      <c r="BF764" s="222">
        <f>IF(N764="snížená",J764,0)</f>
        <v>0</v>
      </c>
      <c r="BG764" s="222">
        <f>IF(N764="zákl. přenesená",J764,0)</f>
        <v>0</v>
      </c>
      <c r="BH764" s="222">
        <f>IF(N764="sníž. přenesená",J764,0)</f>
        <v>0</v>
      </c>
      <c r="BI764" s="222">
        <f>IF(N764="nulová",J764,0)</f>
        <v>0</v>
      </c>
      <c r="BJ764" s="16" t="s">
        <v>85</v>
      </c>
      <c r="BK764" s="222">
        <f>ROUND(I764*H764,2)</f>
        <v>0</v>
      </c>
      <c r="BL764" s="16" t="s">
        <v>372</v>
      </c>
      <c r="BM764" s="221" t="s">
        <v>1488</v>
      </c>
    </row>
    <row r="765" s="1" customFormat="1" ht="16.5" customHeight="1">
      <c r="B765" s="37"/>
      <c r="C765" s="247" t="s">
        <v>1489</v>
      </c>
      <c r="D765" s="247" t="s">
        <v>218</v>
      </c>
      <c r="E765" s="248" t="s">
        <v>1490</v>
      </c>
      <c r="F765" s="249" t="s">
        <v>1491</v>
      </c>
      <c r="G765" s="250" t="s">
        <v>324</v>
      </c>
      <c r="H765" s="251">
        <v>140</v>
      </c>
      <c r="I765" s="252"/>
      <c r="J765" s="253">
        <f>ROUND(I765*H765,2)</f>
        <v>0</v>
      </c>
      <c r="K765" s="249" t="s">
        <v>171</v>
      </c>
      <c r="L765" s="254"/>
      <c r="M765" s="255" t="s">
        <v>19</v>
      </c>
      <c r="N765" s="256" t="s">
        <v>48</v>
      </c>
      <c r="O765" s="82"/>
      <c r="P765" s="219">
        <f>O765*H765</f>
        <v>0</v>
      </c>
      <c r="Q765" s="219">
        <v>0.00025000000000000001</v>
      </c>
      <c r="R765" s="219">
        <f>Q765*H765</f>
        <v>0.035000000000000003</v>
      </c>
      <c r="S765" s="219">
        <v>0</v>
      </c>
      <c r="T765" s="220">
        <f>S765*H765</f>
        <v>0</v>
      </c>
      <c r="AR765" s="221" t="s">
        <v>903</v>
      </c>
      <c r="AT765" s="221" t="s">
        <v>218</v>
      </c>
      <c r="AU765" s="221" t="s">
        <v>185</v>
      </c>
      <c r="AY765" s="16" t="s">
        <v>165</v>
      </c>
      <c r="BE765" s="222">
        <f>IF(N765="základní",J765,0)</f>
        <v>0</v>
      </c>
      <c r="BF765" s="222">
        <f>IF(N765="snížená",J765,0)</f>
        <v>0</v>
      </c>
      <c r="BG765" s="222">
        <f>IF(N765="zákl. přenesená",J765,0)</f>
        <v>0</v>
      </c>
      <c r="BH765" s="222">
        <f>IF(N765="sníž. přenesená",J765,0)</f>
        <v>0</v>
      </c>
      <c r="BI765" s="222">
        <f>IF(N765="nulová",J765,0)</f>
        <v>0</v>
      </c>
      <c r="BJ765" s="16" t="s">
        <v>85</v>
      </c>
      <c r="BK765" s="222">
        <f>ROUND(I765*H765,2)</f>
        <v>0</v>
      </c>
      <c r="BL765" s="16" t="s">
        <v>903</v>
      </c>
      <c r="BM765" s="221" t="s">
        <v>1492</v>
      </c>
    </row>
    <row r="766" s="1" customFormat="1" ht="24" customHeight="1">
      <c r="B766" s="37"/>
      <c r="C766" s="210" t="s">
        <v>1493</v>
      </c>
      <c r="D766" s="210" t="s">
        <v>167</v>
      </c>
      <c r="E766" s="211" t="s">
        <v>1494</v>
      </c>
      <c r="F766" s="212" t="s">
        <v>1495</v>
      </c>
      <c r="G766" s="213" t="s">
        <v>324</v>
      </c>
      <c r="H766" s="214">
        <v>92</v>
      </c>
      <c r="I766" s="215"/>
      <c r="J766" s="216">
        <f>ROUND(I766*H766,2)</f>
        <v>0</v>
      </c>
      <c r="K766" s="212" t="s">
        <v>417</v>
      </c>
      <c r="L766" s="42"/>
      <c r="M766" s="217" t="s">
        <v>19</v>
      </c>
      <c r="N766" s="218" t="s">
        <v>48</v>
      </c>
      <c r="O766" s="82"/>
      <c r="P766" s="219">
        <f>O766*H766</f>
        <v>0</v>
      </c>
      <c r="Q766" s="219">
        <v>0</v>
      </c>
      <c r="R766" s="219">
        <f>Q766*H766</f>
        <v>0</v>
      </c>
      <c r="S766" s="219">
        <v>0</v>
      </c>
      <c r="T766" s="220">
        <f>S766*H766</f>
        <v>0</v>
      </c>
      <c r="AR766" s="221" t="s">
        <v>372</v>
      </c>
      <c r="AT766" s="221" t="s">
        <v>167</v>
      </c>
      <c r="AU766" s="221" t="s">
        <v>185</v>
      </c>
      <c r="AY766" s="16" t="s">
        <v>165</v>
      </c>
      <c r="BE766" s="222">
        <f>IF(N766="základní",J766,0)</f>
        <v>0</v>
      </c>
      <c r="BF766" s="222">
        <f>IF(N766="snížená",J766,0)</f>
        <v>0</v>
      </c>
      <c r="BG766" s="222">
        <f>IF(N766="zákl. přenesená",J766,0)</f>
        <v>0</v>
      </c>
      <c r="BH766" s="222">
        <f>IF(N766="sníž. přenesená",J766,0)</f>
        <v>0</v>
      </c>
      <c r="BI766" s="222">
        <f>IF(N766="nulová",J766,0)</f>
        <v>0</v>
      </c>
      <c r="BJ766" s="16" t="s">
        <v>85</v>
      </c>
      <c r="BK766" s="222">
        <f>ROUND(I766*H766,2)</f>
        <v>0</v>
      </c>
      <c r="BL766" s="16" t="s">
        <v>372</v>
      </c>
      <c r="BM766" s="221" t="s">
        <v>1496</v>
      </c>
    </row>
    <row r="767" s="1" customFormat="1" ht="16.5" customHeight="1">
      <c r="B767" s="37"/>
      <c r="C767" s="247" t="s">
        <v>1497</v>
      </c>
      <c r="D767" s="247" t="s">
        <v>218</v>
      </c>
      <c r="E767" s="248" t="s">
        <v>1498</v>
      </c>
      <c r="F767" s="249" t="s">
        <v>1499</v>
      </c>
      <c r="G767" s="250" t="s">
        <v>324</v>
      </c>
      <c r="H767" s="251">
        <v>92</v>
      </c>
      <c r="I767" s="252"/>
      <c r="J767" s="253">
        <f>ROUND(I767*H767,2)</f>
        <v>0</v>
      </c>
      <c r="K767" s="249" t="s">
        <v>171</v>
      </c>
      <c r="L767" s="254"/>
      <c r="M767" s="255" t="s">
        <v>19</v>
      </c>
      <c r="N767" s="256" t="s">
        <v>48</v>
      </c>
      <c r="O767" s="82"/>
      <c r="P767" s="219">
        <f>O767*H767</f>
        <v>0</v>
      </c>
      <c r="Q767" s="219">
        <v>0.00089999999999999998</v>
      </c>
      <c r="R767" s="219">
        <f>Q767*H767</f>
        <v>0.082799999999999999</v>
      </c>
      <c r="S767" s="219">
        <v>0</v>
      </c>
      <c r="T767" s="220">
        <f>S767*H767</f>
        <v>0</v>
      </c>
      <c r="AR767" s="221" t="s">
        <v>903</v>
      </c>
      <c r="AT767" s="221" t="s">
        <v>218</v>
      </c>
      <c r="AU767" s="221" t="s">
        <v>185</v>
      </c>
      <c r="AY767" s="16" t="s">
        <v>165</v>
      </c>
      <c r="BE767" s="222">
        <f>IF(N767="základní",J767,0)</f>
        <v>0</v>
      </c>
      <c r="BF767" s="222">
        <f>IF(N767="snížená",J767,0)</f>
        <v>0</v>
      </c>
      <c r="BG767" s="222">
        <f>IF(N767="zákl. přenesená",J767,0)</f>
        <v>0</v>
      </c>
      <c r="BH767" s="222">
        <f>IF(N767="sníž. přenesená",J767,0)</f>
        <v>0</v>
      </c>
      <c r="BI767" s="222">
        <f>IF(N767="nulová",J767,0)</f>
        <v>0</v>
      </c>
      <c r="BJ767" s="16" t="s">
        <v>85</v>
      </c>
      <c r="BK767" s="222">
        <f>ROUND(I767*H767,2)</f>
        <v>0</v>
      </c>
      <c r="BL767" s="16" t="s">
        <v>903</v>
      </c>
      <c r="BM767" s="221" t="s">
        <v>1500</v>
      </c>
    </row>
    <row r="768" s="11" customFormat="1" ht="20.88" customHeight="1">
      <c r="B768" s="194"/>
      <c r="C768" s="195"/>
      <c r="D768" s="196" t="s">
        <v>76</v>
      </c>
      <c r="E768" s="208" t="s">
        <v>1501</v>
      </c>
      <c r="F768" s="208" t="s">
        <v>1502</v>
      </c>
      <c r="G768" s="195"/>
      <c r="H768" s="195"/>
      <c r="I768" s="198"/>
      <c r="J768" s="209">
        <f>BK768</f>
        <v>0</v>
      </c>
      <c r="K768" s="195"/>
      <c r="L768" s="200"/>
      <c r="M768" s="201"/>
      <c r="N768" s="202"/>
      <c r="O768" s="202"/>
      <c r="P768" s="203">
        <f>SUM(P769:P776)</f>
        <v>0</v>
      </c>
      <c r="Q768" s="202"/>
      <c r="R768" s="203">
        <f>SUM(R769:R776)</f>
        <v>0</v>
      </c>
      <c r="S768" s="202"/>
      <c r="T768" s="204">
        <f>SUM(T769:T776)</f>
        <v>0</v>
      </c>
      <c r="AR768" s="205" t="s">
        <v>185</v>
      </c>
      <c r="AT768" s="206" t="s">
        <v>76</v>
      </c>
      <c r="AU768" s="206" t="s">
        <v>87</v>
      </c>
      <c r="AY768" s="205" t="s">
        <v>165</v>
      </c>
      <c r="BK768" s="207">
        <f>SUM(BK769:BK776)</f>
        <v>0</v>
      </c>
    </row>
    <row r="769" s="1" customFormat="1" ht="16.5" customHeight="1">
      <c r="B769" s="37"/>
      <c r="C769" s="210" t="s">
        <v>1503</v>
      </c>
      <c r="D769" s="210" t="s">
        <v>167</v>
      </c>
      <c r="E769" s="211" t="s">
        <v>1504</v>
      </c>
      <c r="F769" s="212" t="s">
        <v>1505</v>
      </c>
      <c r="G769" s="213" t="s">
        <v>1506</v>
      </c>
      <c r="H769" s="214">
        <v>0.10000000000000001</v>
      </c>
      <c r="I769" s="215"/>
      <c r="J769" s="216">
        <f>ROUND(I769*H769,2)</f>
        <v>0</v>
      </c>
      <c r="K769" s="212" t="s">
        <v>417</v>
      </c>
      <c r="L769" s="42"/>
      <c r="M769" s="217" t="s">
        <v>19</v>
      </c>
      <c r="N769" s="218" t="s">
        <v>48</v>
      </c>
      <c r="O769" s="82"/>
      <c r="P769" s="219">
        <f>O769*H769</f>
        <v>0</v>
      </c>
      <c r="Q769" s="219">
        <v>0</v>
      </c>
      <c r="R769" s="219">
        <f>Q769*H769</f>
        <v>0</v>
      </c>
      <c r="S769" s="219">
        <v>0</v>
      </c>
      <c r="T769" s="220">
        <f>S769*H769</f>
        <v>0</v>
      </c>
      <c r="AR769" s="221" t="s">
        <v>372</v>
      </c>
      <c r="AT769" s="221" t="s">
        <v>167</v>
      </c>
      <c r="AU769" s="221" t="s">
        <v>185</v>
      </c>
      <c r="AY769" s="16" t="s">
        <v>165</v>
      </c>
      <c r="BE769" s="222">
        <f>IF(N769="základní",J769,0)</f>
        <v>0</v>
      </c>
      <c r="BF769" s="222">
        <f>IF(N769="snížená",J769,0)</f>
        <v>0</v>
      </c>
      <c r="BG769" s="222">
        <f>IF(N769="zákl. přenesená",J769,0)</f>
        <v>0</v>
      </c>
      <c r="BH769" s="222">
        <f>IF(N769="sníž. přenesená",J769,0)</f>
        <v>0</v>
      </c>
      <c r="BI769" s="222">
        <f>IF(N769="nulová",J769,0)</f>
        <v>0</v>
      </c>
      <c r="BJ769" s="16" t="s">
        <v>85</v>
      </c>
      <c r="BK769" s="222">
        <f>ROUND(I769*H769,2)</f>
        <v>0</v>
      </c>
      <c r="BL769" s="16" t="s">
        <v>372</v>
      </c>
      <c r="BM769" s="221" t="s">
        <v>1507</v>
      </c>
    </row>
    <row r="770" s="1" customFormat="1" ht="24" customHeight="1">
      <c r="B770" s="37"/>
      <c r="C770" s="210" t="s">
        <v>1508</v>
      </c>
      <c r="D770" s="210" t="s">
        <v>167</v>
      </c>
      <c r="E770" s="211" t="s">
        <v>1509</v>
      </c>
      <c r="F770" s="212" t="s">
        <v>1510</v>
      </c>
      <c r="G770" s="213" t="s">
        <v>324</v>
      </c>
      <c r="H770" s="214">
        <v>100</v>
      </c>
      <c r="I770" s="215"/>
      <c r="J770" s="216">
        <f>ROUND(I770*H770,2)</f>
        <v>0</v>
      </c>
      <c r="K770" s="212" t="s">
        <v>417</v>
      </c>
      <c r="L770" s="42"/>
      <c r="M770" s="217" t="s">
        <v>19</v>
      </c>
      <c r="N770" s="218" t="s">
        <v>48</v>
      </c>
      <c r="O770" s="82"/>
      <c r="P770" s="219">
        <f>O770*H770</f>
        <v>0</v>
      </c>
      <c r="Q770" s="219">
        <v>0</v>
      </c>
      <c r="R770" s="219">
        <f>Q770*H770</f>
        <v>0</v>
      </c>
      <c r="S770" s="219">
        <v>0</v>
      </c>
      <c r="T770" s="220">
        <f>S770*H770</f>
        <v>0</v>
      </c>
      <c r="AR770" s="221" t="s">
        <v>372</v>
      </c>
      <c r="AT770" s="221" t="s">
        <v>167</v>
      </c>
      <c r="AU770" s="221" t="s">
        <v>185</v>
      </c>
      <c r="AY770" s="16" t="s">
        <v>165</v>
      </c>
      <c r="BE770" s="222">
        <f>IF(N770="základní",J770,0)</f>
        <v>0</v>
      </c>
      <c r="BF770" s="222">
        <f>IF(N770="snížená",J770,0)</f>
        <v>0</v>
      </c>
      <c r="BG770" s="222">
        <f>IF(N770="zákl. přenesená",J770,0)</f>
        <v>0</v>
      </c>
      <c r="BH770" s="222">
        <f>IF(N770="sníž. přenesená",J770,0)</f>
        <v>0</v>
      </c>
      <c r="BI770" s="222">
        <f>IF(N770="nulová",J770,0)</f>
        <v>0</v>
      </c>
      <c r="BJ770" s="16" t="s">
        <v>85</v>
      </c>
      <c r="BK770" s="222">
        <f>ROUND(I770*H770,2)</f>
        <v>0</v>
      </c>
      <c r="BL770" s="16" t="s">
        <v>372</v>
      </c>
      <c r="BM770" s="221" t="s">
        <v>1511</v>
      </c>
    </row>
    <row r="771" s="1" customFormat="1" ht="16.5" customHeight="1">
      <c r="B771" s="37"/>
      <c r="C771" s="210" t="s">
        <v>1512</v>
      </c>
      <c r="D771" s="210" t="s">
        <v>167</v>
      </c>
      <c r="E771" s="211" t="s">
        <v>1513</v>
      </c>
      <c r="F771" s="212" t="s">
        <v>1514</v>
      </c>
      <c r="G771" s="213" t="s">
        <v>324</v>
      </c>
      <c r="H771" s="214">
        <v>100</v>
      </c>
      <c r="I771" s="215"/>
      <c r="J771" s="216">
        <f>ROUND(I771*H771,2)</f>
        <v>0</v>
      </c>
      <c r="K771" s="212" t="s">
        <v>417</v>
      </c>
      <c r="L771" s="42"/>
      <c r="M771" s="217" t="s">
        <v>19</v>
      </c>
      <c r="N771" s="218" t="s">
        <v>48</v>
      </c>
      <c r="O771" s="82"/>
      <c r="P771" s="219">
        <f>O771*H771</f>
        <v>0</v>
      </c>
      <c r="Q771" s="219">
        <v>0</v>
      </c>
      <c r="R771" s="219">
        <f>Q771*H771</f>
        <v>0</v>
      </c>
      <c r="S771" s="219">
        <v>0</v>
      </c>
      <c r="T771" s="220">
        <f>S771*H771</f>
        <v>0</v>
      </c>
      <c r="AR771" s="221" t="s">
        <v>372</v>
      </c>
      <c r="AT771" s="221" t="s">
        <v>167</v>
      </c>
      <c r="AU771" s="221" t="s">
        <v>185</v>
      </c>
      <c r="AY771" s="16" t="s">
        <v>165</v>
      </c>
      <c r="BE771" s="222">
        <f>IF(N771="základní",J771,0)</f>
        <v>0</v>
      </c>
      <c r="BF771" s="222">
        <f>IF(N771="snížená",J771,0)</f>
        <v>0</v>
      </c>
      <c r="BG771" s="222">
        <f>IF(N771="zákl. přenesená",J771,0)</f>
        <v>0</v>
      </c>
      <c r="BH771" s="222">
        <f>IF(N771="sníž. přenesená",J771,0)</f>
        <v>0</v>
      </c>
      <c r="BI771" s="222">
        <f>IF(N771="nulová",J771,0)</f>
        <v>0</v>
      </c>
      <c r="BJ771" s="16" t="s">
        <v>85</v>
      </c>
      <c r="BK771" s="222">
        <f>ROUND(I771*H771,2)</f>
        <v>0</v>
      </c>
      <c r="BL771" s="16" t="s">
        <v>372</v>
      </c>
      <c r="BM771" s="221" t="s">
        <v>1515</v>
      </c>
    </row>
    <row r="772" s="1" customFormat="1" ht="24" customHeight="1">
      <c r="B772" s="37"/>
      <c r="C772" s="210" t="s">
        <v>1516</v>
      </c>
      <c r="D772" s="210" t="s">
        <v>167</v>
      </c>
      <c r="E772" s="211" t="s">
        <v>1517</v>
      </c>
      <c r="F772" s="212" t="s">
        <v>1518</v>
      </c>
      <c r="G772" s="213" t="s">
        <v>324</v>
      </c>
      <c r="H772" s="214">
        <v>20</v>
      </c>
      <c r="I772" s="215"/>
      <c r="J772" s="216">
        <f>ROUND(I772*H772,2)</f>
        <v>0</v>
      </c>
      <c r="K772" s="212" t="s">
        <v>417</v>
      </c>
      <c r="L772" s="42"/>
      <c r="M772" s="217" t="s">
        <v>19</v>
      </c>
      <c r="N772" s="218" t="s">
        <v>48</v>
      </c>
      <c r="O772" s="82"/>
      <c r="P772" s="219">
        <f>O772*H772</f>
        <v>0</v>
      </c>
      <c r="Q772" s="219">
        <v>0</v>
      </c>
      <c r="R772" s="219">
        <f>Q772*H772</f>
        <v>0</v>
      </c>
      <c r="S772" s="219">
        <v>0</v>
      </c>
      <c r="T772" s="220">
        <f>S772*H772</f>
        <v>0</v>
      </c>
      <c r="AR772" s="221" t="s">
        <v>372</v>
      </c>
      <c r="AT772" s="221" t="s">
        <v>167</v>
      </c>
      <c r="AU772" s="221" t="s">
        <v>185</v>
      </c>
      <c r="AY772" s="16" t="s">
        <v>165</v>
      </c>
      <c r="BE772" s="222">
        <f>IF(N772="základní",J772,0)</f>
        <v>0</v>
      </c>
      <c r="BF772" s="222">
        <f>IF(N772="snížená",J772,0)</f>
        <v>0</v>
      </c>
      <c r="BG772" s="222">
        <f>IF(N772="zákl. přenesená",J772,0)</f>
        <v>0</v>
      </c>
      <c r="BH772" s="222">
        <f>IF(N772="sníž. přenesená",J772,0)</f>
        <v>0</v>
      </c>
      <c r="BI772" s="222">
        <f>IF(N772="nulová",J772,0)</f>
        <v>0</v>
      </c>
      <c r="BJ772" s="16" t="s">
        <v>85</v>
      </c>
      <c r="BK772" s="222">
        <f>ROUND(I772*H772,2)</f>
        <v>0</v>
      </c>
      <c r="BL772" s="16" t="s">
        <v>372</v>
      </c>
      <c r="BM772" s="221" t="s">
        <v>1519</v>
      </c>
    </row>
    <row r="773" s="1" customFormat="1" ht="16.5" customHeight="1">
      <c r="B773" s="37"/>
      <c r="C773" s="210" t="s">
        <v>1520</v>
      </c>
      <c r="D773" s="210" t="s">
        <v>167</v>
      </c>
      <c r="E773" s="211" t="s">
        <v>1521</v>
      </c>
      <c r="F773" s="212" t="s">
        <v>1522</v>
      </c>
      <c r="G773" s="213" t="s">
        <v>324</v>
      </c>
      <c r="H773" s="214">
        <v>100</v>
      </c>
      <c r="I773" s="215"/>
      <c r="J773" s="216">
        <f>ROUND(I773*H773,2)</f>
        <v>0</v>
      </c>
      <c r="K773" s="212" t="s">
        <v>417</v>
      </c>
      <c r="L773" s="42"/>
      <c r="M773" s="217" t="s">
        <v>19</v>
      </c>
      <c r="N773" s="218" t="s">
        <v>48</v>
      </c>
      <c r="O773" s="82"/>
      <c r="P773" s="219">
        <f>O773*H773</f>
        <v>0</v>
      </c>
      <c r="Q773" s="219">
        <v>0</v>
      </c>
      <c r="R773" s="219">
        <f>Q773*H773</f>
        <v>0</v>
      </c>
      <c r="S773" s="219">
        <v>0</v>
      </c>
      <c r="T773" s="220">
        <f>S773*H773</f>
        <v>0</v>
      </c>
      <c r="AR773" s="221" t="s">
        <v>372</v>
      </c>
      <c r="AT773" s="221" t="s">
        <v>167</v>
      </c>
      <c r="AU773" s="221" t="s">
        <v>185</v>
      </c>
      <c r="AY773" s="16" t="s">
        <v>165</v>
      </c>
      <c r="BE773" s="222">
        <f>IF(N773="základní",J773,0)</f>
        <v>0</v>
      </c>
      <c r="BF773" s="222">
        <f>IF(N773="snížená",J773,0)</f>
        <v>0</v>
      </c>
      <c r="BG773" s="222">
        <f>IF(N773="zákl. přenesená",J773,0)</f>
        <v>0</v>
      </c>
      <c r="BH773" s="222">
        <f>IF(N773="sníž. přenesená",J773,0)</f>
        <v>0</v>
      </c>
      <c r="BI773" s="222">
        <f>IF(N773="nulová",J773,0)</f>
        <v>0</v>
      </c>
      <c r="BJ773" s="16" t="s">
        <v>85</v>
      </c>
      <c r="BK773" s="222">
        <f>ROUND(I773*H773,2)</f>
        <v>0</v>
      </c>
      <c r="BL773" s="16" t="s">
        <v>372</v>
      </c>
      <c r="BM773" s="221" t="s">
        <v>1523</v>
      </c>
    </row>
    <row r="774" s="1" customFormat="1" ht="16.5" customHeight="1">
      <c r="B774" s="37"/>
      <c r="C774" s="210" t="s">
        <v>1313</v>
      </c>
      <c r="D774" s="210" t="s">
        <v>167</v>
      </c>
      <c r="E774" s="211" t="s">
        <v>1524</v>
      </c>
      <c r="F774" s="212" t="s">
        <v>1525</v>
      </c>
      <c r="G774" s="213" t="s">
        <v>377</v>
      </c>
      <c r="H774" s="214">
        <v>150</v>
      </c>
      <c r="I774" s="215"/>
      <c r="J774" s="216">
        <f>ROUND(I774*H774,2)</f>
        <v>0</v>
      </c>
      <c r="K774" s="212" t="s">
        <v>417</v>
      </c>
      <c r="L774" s="42"/>
      <c r="M774" s="217" t="s">
        <v>19</v>
      </c>
      <c r="N774" s="218" t="s">
        <v>48</v>
      </c>
      <c r="O774" s="82"/>
      <c r="P774" s="219">
        <f>O774*H774</f>
        <v>0</v>
      </c>
      <c r="Q774" s="219">
        <v>0</v>
      </c>
      <c r="R774" s="219">
        <f>Q774*H774</f>
        <v>0</v>
      </c>
      <c r="S774" s="219">
        <v>0</v>
      </c>
      <c r="T774" s="220">
        <f>S774*H774</f>
        <v>0</v>
      </c>
      <c r="AR774" s="221" t="s">
        <v>372</v>
      </c>
      <c r="AT774" s="221" t="s">
        <v>167</v>
      </c>
      <c r="AU774" s="221" t="s">
        <v>185</v>
      </c>
      <c r="AY774" s="16" t="s">
        <v>165</v>
      </c>
      <c r="BE774" s="222">
        <f>IF(N774="základní",J774,0)</f>
        <v>0</v>
      </c>
      <c r="BF774" s="222">
        <f>IF(N774="snížená",J774,0)</f>
        <v>0</v>
      </c>
      <c r="BG774" s="222">
        <f>IF(N774="zákl. přenesená",J774,0)</f>
        <v>0</v>
      </c>
      <c r="BH774" s="222">
        <f>IF(N774="sníž. přenesená",J774,0)</f>
        <v>0</v>
      </c>
      <c r="BI774" s="222">
        <f>IF(N774="nulová",J774,0)</f>
        <v>0</v>
      </c>
      <c r="BJ774" s="16" t="s">
        <v>85</v>
      </c>
      <c r="BK774" s="222">
        <f>ROUND(I774*H774,2)</f>
        <v>0</v>
      </c>
      <c r="BL774" s="16" t="s">
        <v>372</v>
      </c>
      <c r="BM774" s="221" t="s">
        <v>1526</v>
      </c>
    </row>
    <row r="775" s="1" customFormat="1" ht="16.5" customHeight="1">
      <c r="B775" s="37"/>
      <c r="C775" s="210" t="s">
        <v>1527</v>
      </c>
      <c r="D775" s="210" t="s">
        <v>167</v>
      </c>
      <c r="E775" s="211" t="s">
        <v>1528</v>
      </c>
      <c r="F775" s="212" t="s">
        <v>1529</v>
      </c>
      <c r="G775" s="213" t="s">
        <v>324</v>
      </c>
      <c r="H775" s="214">
        <v>80</v>
      </c>
      <c r="I775" s="215"/>
      <c r="J775" s="216">
        <f>ROUND(I775*H775,2)</f>
        <v>0</v>
      </c>
      <c r="K775" s="212" t="s">
        <v>417</v>
      </c>
      <c r="L775" s="42"/>
      <c r="M775" s="217" t="s">
        <v>19</v>
      </c>
      <c r="N775" s="218" t="s">
        <v>48</v>
      </c>
      <c r="O775" s="82"/>
      <c r="P775" s="219">
        <f>O775*H775</f>
        <v>0</v>
      </c>
      <c r="Q775" s="219">
        <v>0</v>
      </c>
      <c r="R775" s="219">
        <f>Q775*H775</f>
        <v>0</v>
      </c>
      <c r="S775" s="219">
        <v>0</v>
      </c>
      <c r="T775" s="220">
        <f>S775*H775</f>
        <v>0</v>
      </c>
      <c r="AR775" s="221" t="s">
        <v>372</v>
      </c>
      <c r="AT775" s="221" t="s">
        <v>167</v>
      </c>
      <c r="AU775" s="221" t="s">
        <v>185</v>
      </c>
      <c r="AY775" s="16" t="s">
        <v>165</v>
      </c>
      <c r="BE775" s="222">
        <f>IF(N775="základní",J775,0)</f>
        <v>0</v>
      </c>
      <c r="BF775" s="222">
        <f>IF(N775="snížená",J775,0)</f>
        <v>0</v>
      </c>
      <c r="BG775" s="222">
        <f>IF(N775="zákl. přenesená",J775,0)</f>
        <v>0</v>
      </c>
      <c r="BH775" s="222">
        <f>IF(N775="sníž. přenesená",J775,0)</f>
        <v>0</v>
      </c>
      <c r="BI775" s="222">
        <f>IF(N775="nulová",J775,0)</f>
        <v>0</v>
      </c>
      <c r="BJ775" s="16" t="s">
        <v>85</v>
      </c>
      <c r="BK775" s="222">
        <f>ROUND(I775*H775,2)</f>
        <v>0</v>
      </c>
      <c r="BL775" s="16" t="s">
        <v>372</v>
      </c>
      <c r="BM775" s="221" t="s">
        <v>1530</v>
      </c>
    </row>
    <row r="776" s="1" customFormat="1" ht="16.5" customHeight="1">
      <c r="B776" s="37"/>
      <c r="C776" s="210" t="s">
        <v>1531</v>
      </c>
      <c r="D776" s="210" t="s">
        <v>167</v>
      </c>
      <c r="E776" s="211" t="s">
        <v>1532</v>
      </c>
      <c r="F776" s="212" t="s">
        <v>1533</v>
      </c>
      <c r="G776" s="213" t="s">
        <v>324</v>
      </c>
      <c r="H776" s="214">
        <v>80</v>
      </c>
      <c r="I776" s="215"/>
      <c r="J776" s="216">
        <f>ROUND(I776*H776,2)</f>
        <v>0</v>
      </c>
      <c r="K776" s="212" t="s">
        <v>417</v>
      </c>
      <c r="L776" s="42"/>
      <c r="M776" s="217" t="s">
        <v>19</v>
      </c>
      <c r="N776" s="218" t="s">
        <v>48</v>
      </c>
      <c r="O776" s="82"/>
      <c r="P776" s="219">
        <f>O776*H776</f>
        <v>0</v>
      </c>
      <c r="Q776" s="219">
        <v>0</v>
      </c>
      <c r="R776" s="219">
        <f>Q776*H776</f>
        <v>0</v>
      </c>
      <c r="S776" s="219">
        <v>0</v>
      </c>
      <c r="T776" s="220">
        <f>S776*H776</f>
        <v>0</v>
      </c>
      <c r="AR776" s="221" t="s">
        <v>372</v>
      </c>
      <c r="AT776" s="221" t="s">
        <v>167</v>
      </c>
      <c r="AU776" s="221" t="s">
        <v>185</v>
      </c>
      <c r="AY776" s="16" t="s">
        <v>165</v>
      </c>
      <c r="BE776" s="222">
        <f>IF(N776="základní",J776,0)</f>
        <v>0</v>
      </c>
      <c r="BF776" s="222">
        <f>IF(N776="snížená",J776,0)</f>
        <v>0</v>
      </c>
      <c r="BG776" s="222">
        <f>IF(N776="zákl. přenesená",J776,0)</f>
        <v>0</v>
      </c>
      <c r="BH776" s="222">
        <f>IF(N776="sníž. přenesená",J776,0)</f>
        <v>0</v>
      </c>
      <c r="BI776" s="222">
        <f>IF(N776="nulová",J776,0)</f>
        <v>0</v>
      </c>
      <c r="BJ776" s="16" t="s">
        <v>85</v>
      </c>
      <c r="BK776" s="222">
        <f>ROUND(I776*H776,2)</f>
        <v>0</v>
      </c>
      <c r="BL776" s="16" t="s">
        <v>372</v>
      </c>
      <c r="BM776" s="221" t="s">
        <v>1534</v>
      </c>
    </row>
    <row r="777" s="11" customFormat="1" ht="22.8" customHeight="1">
      <c r="B777" s="194"/>
      <c r="C777" s="195"/>
      <c r="D777" s="196" t="s">
        <v>76</v>
      </c>
      <c r="E777" s="208" t="s">
        <v>1535</v>
      </c>
      <c r="F777" s="208" t="s">
        <v>1536</v>
      </c>
      <c r="G777" s="195"/>
      <c r="H777" s="195"/>
      <c r="I777" s="198"/>
      <c r="J777" s="209">
        <f>BK777</f>
        <v>0</v>
      </c>
      <c r="K777" s="195"/>
      <c r="L777" s="200"/>
      <c r="M777" s="201"/>
      <c r="N777" s="202"/>
      <c r="O777" s="202"/>
      <c r="P777" s="203">
        <f>P778+P781+P783+P791+P793</f>
        <v>0</v>
      </c>
      <c r="Q777" s="202"/>
      <c r="R777" s="203">
        <f>R778+R781+R783+R791+R793</f>
        <v>0.11445</v>
      </c>
      <c r="S777" s="202"/>
      <c r="T777" s="204">
        <f>T778+T781+T783+T791+T793</f>
        <v>0</v>
      </c>
      <c r="AR777" s="205" t="s">
        <v>87</v>
      </c>
      <c r="AT777" s="206" t="s">
        <v>76</v>
      </c>
      <c r="AU777" s="206" t="s">
        <v>85</v>
      </c>
      <c r="AY777" s="205" t="s">
        <v>165</v>
      </c>
      <c r="BK777" s="207">
        <f>BK778+BK781+BK783+BK791+BK793</f>
        <v>0</v>
      </c>
    </row>
    <row r="778" s="11" customFormat="1" ht="20.88" customHeight="1">
      <c r="B778" s="194"/>
      <c r="C778" s="195"/>
      <c r="D778" s="196" t="s">
        <v>76</v>
      </c>
      <c r="E778" s="208" t="s">
        <v>1537</v>
      </c>
      <c r="F778" s="208" t="s">
        <v>1203</v>
      </c>
      <c r="G778" s="195"/>
      <c r="H778" s="195"/>
      <c r="I778" s="198"/>
      <c r="J778" s="209">
        <f>BK778</f>
        <v>0</v>
      </c>
      <c r="K778" s="195"/>
      <c r="L778" s="200"/>
      <c r="M778" s="201"/>
      <c r="N778" s="202"/>
      <c r="O778" s="202"/>
      <c r="P778" s="203">
        <f>SUM(P779:P780)</f>
        <v>0</v>
      </c>
      <c r="Q778" s="202"/>
      <c r="R778" s="203">
        <f>SUM(R779:R780)</f>
        <v>0</v>
      </c>
      <c r="S778" s="202"/>
      <c r="T778" s="204">
        <f>SUM(T779:T780)</f>
        <v>0</v>
      </c>
      <c r="AR778" s="205" t="s">
        <v>87</v>
      </c>
      <c r="AT778" s="206" t="s">
        <v>76</v>
      </c>
      <c r="AU778" s="206" t="s">
        <v>87</v>
      </c>
      <c r="AY778" s="205" t="s">
        <v>165</v>
      </c>
      <c r="BK778" s="207">
        <f>SUM(BK779:BK780)</f>
        <v>0</v>
      </c>
    </row>
    <row r="779" s="1" customFormat="1" ht="16.5" customHeight="1">
      <c r="B779" s="37"/>
      <c r="C779" s="210" t="s">
        <v>1538</v>
      </c>
      <c r="D779" s="210" t="s">
        <v>167</v>
      </c>
      <c r="E779" s="211" t="s">
        <v>1205</v>
      </c>
      <c r="F779" s="212" t="s">
        <v>1206</v>
      </c>
      <c r="G779" s="213" t="s">
        <v>1207</v>
      </c>
      <c r="H779" s="214">
        <v>80</v>
      </c>
      <c r="I779" s="215"/>
      <c r="J779" s="216">
        <f>ROUND(I779*H779,2)</f>
        <v>0</v>
      </c>
      <c r="K779" s="212" t="s">
        <v>417</v>
      </c>
      <c r="L779" s="42"/>
      <c r="M779" s="217" t="s">
        <v>19</v>
      </c>
      <c r="N779" s="218" t="s">
        <v>48</v>
      </c>
      <c r="O779" s="82"/>
      <c r="P779" s="219">
        <f>O779*H779</f>
        <v>0</v>
      </c>
      <c r="Q779" s="219">
        <v>0</v>
      </c>
      <c r="R779" s="219">
        <f>Q779*H779</f>
        <v>0</v>
      </c>
      <c r="S779" s="219">
        <v>0</v>
      </c>
      <c r="T779" s="220">
        <f>S779*H779</f>
        <v>0</v>
      </c>
      <c r="AR779" s="221" t="s">
        <v>172</v>
      </c>
      <c r="AT779" s="221" t="s">
        <v>167</v>
      </c>
      <c r="AU779" s="221" t="s">
        <v>185</v>
      </c>
      <c r="AY779" s="16" t="s">
        <v>165</v>
      </c>
      <c r="BE779" s="222">
        <f>IF(N779="základní",J779,0)</f>
        <v>0</v>
      </c>
      <c r="BF779" s="222">
        <f>IF(N779="snížená",J779,0)</f>
        <v>0</v>
      </c>
      <c r="BG779" s="222">
        <f>IF(N779="zákl. přenesená",J779,0)</f>
        <v>0</v>
      </c>
      <c r="BH779" s="222">
        <f>IF(N779="sníž. přenesená",J779,0)</f>
        <v>0</v>
      </c>
      <c r="BI779" s="222">
        <f>IF(N779="nulová",J779,0)</f>
        <v>0</v>
      </c>
      <c r="BJ779" s="16" t="s">
        <v>85</v>
      </c>
      <c r="BK779" s="222">
        <f>ROUND(I779*H779,2)</f>
        <v>0</v>
      </c>
      <c r="BL779" s="16" t="s">
        <v>172</v>
      </c>
      <c r="BM779" s="221" t="s">
        <v>1539</v>
      </c>
    </row>
    <row r="780" s="1" customFormat="1" ht="16.5" customHeight="1">
      <c r="B780" s="37"/>
      <c r="C780" s="210" t="s">
        <v>1540</v>
      </c>
      <c r="D780" s="210" t="s">
        <v>167</v>
      </c>
      <c r="E780" s="211" t="s">
        <v>1210</v>
      </c>
      <c r="F780" s="212" t="s">
        <v>1211</v>
      </c>
      <c r="G780" s="213" t="s">
        <v>1207</v>
      </c>
      <c r="H780" s="214">
        <v>10</v>
      </c>
      <c r="I780" s="215"/>
      <c r="J780" s="216">
        <f>ROUND(I780*H780,2)</f>
        <v>0</v>
      </c>
      <c r="K780" s="212" t="s">
        <v>417</v>
      </c>
      <c r="L780" s="42"/>
      <c r="M780" s="217" t="s">
        <v>19</v>
      </c>
      <c r="N780" s="218" t="s">
        <v>48</v>
      </c>
      <c r="O780" s="82"/>
      <c r="P780" s="219">
        <f>O780*H780</f>
        <v>0</v>
      </c>
      <c r="Q780" s="219">
        <v>0</v>
      </c>
      <c r="R780" s="219">
        <f>Q780*H780</f>
        <v>0</v>
      </c>
      <c r="S780" s="219">
        <v>0</v>
      </c>
      <c r="T780" s="220">
        <f>S780*H780</f>
        <v>0</v>
      </c>
      <c r="AR780" s="221" t="s">
        <v>172</v>
      </c>
      <c r="AT780" s="221" t="s">
        <v>167</v>
      </c>
      <c r="AU780" s="221" t="s">
        <v>185</v>
      </c>
      <c r="AY780" s="16" t="s">
        <v>165</v>
      </c>
      <c r="BE780" s="222">
        <f>IF(N780="základní",J780,0)</f>
        <v>0</v>
      </c>
      <c r="BF780" s="222">
        <f>IF(N780="snížená",J780,0)</f>
        <v>0</v>
      </c>
      <c r="BG780" s="222">
        <f>IF(N780="zákl. přenesená",J780,0)</f>
        <v>0</v>
      </c>
      <c r="BH780" s="222">
        <f>IF(N780="sníž. přenesená",J780,0)</f>
        <v>0</v>
      </c>
      <c r="BI780" s="222">
        <f>IF(N780="nulová",J780,0)</f>
        <v>0</v>
      </c>
      <c r="BJ780" s="16" t="s">
        <v>85</v>
      </c>
      <c r="BK780" s="222">
        <f>ROUND(I780*H780,2)</f>
        <v>0</v>
      </c>
      <c r="BL780" s="16" t="s">
        <v>172</v>
      </c>
      <c r="BM780" s="221" t="s">
        <v>1541</v>
      </c>
    </row>
    <row r="781" s="11" customFormat="1" ht="20.88" customHeight="1">
      <c r="B781" s="194"/>
      <c r="C781" s="195"/>
      <c r="D781" s="196" t="s">
        <v>76</v>
      </c>
      <c r="E781" s="208" t="s">
        <v>1213</v>
      </c>
      <c r="F781" s="208" t="s">
        <v>1214</v>
      </c>
      <c r="G781" s="195"/>
      <c r="H781" s="195"/>
      <c r="I781" s="198"/>
      <c r="J781" s="209">
        <f>BK781</f>
        <v>0</v>
      </c>
      <c r="K781" s="195"/>
      <c r="L781" s="200"/>
      <c r="M781" s="201"/>
      <c r="N781" s="202"/>
      <c r="O781" s="202"/>
      <c r="P781" s="203">
        <f>P782</f>
        <v>0</v>
      </c>
      <c r="Q781" s="202"/>
      <c r="R781" s="203">
        <f>R782</f>
        <v>0</v>
      </c>
      <c r="S781" s="202"/>
      <c r="T781" s="204">
        <f>T782</f>
        <v>0</v>
      </c>
      <c r="AR781" s="205" t="s">
        <v>87</v>
      </c>
      <c r="AT781" s="206" t="s">
        <v>76</v>
      </c>
      <c r="AU781" s="206" t="s">
        <v>87</v>
      </c>
      <c r="AY781" s="205" t="s">
        <v>165</v>
      </c>
      <c r="BK781" s="207">
        <f>BK782</f>
        <v>0</v>
      </c>
    </row>
    <row r="782" s="1" customFormat="1" ht="16.5" customHeight="1">
      <c r="B782" s="37"/>
      <c r="C782" s="210" t="s">
        <v>1542</v>
      </c>
      <c r="D782" s="210" t="s">
        <v>167</v>
      </c>
      <c r="E782" s="211" t="s">
        <v>1216</v>
      </c>
      <c r="F782" s="212" t="s">
        <v>1217</v>
      </c>
      <c r="G782" s="213" t="s">
        <v>377</v>
      </c>
      <c r="H782" s="214">
        <v>1</v>
      </c>
      <c r="I782" s="215"/>
      <c r="J782" s="216">
        <f>ROUND(I782*H782,2)</f>
        <v>0</v>
      </c>
      <c r="K782" s="212" t="s">
        <v>417</v>
      </c>
      <c r="L782" s="42"/>
      <c r="M782" s="217" t="s">
        <v>19</v>
      </c>
      <c r="N782" s="218" t="s">
        <v>48</v>
      </c>
      <c r="O782" s="82"/>
      <c r="P782" s="219">
        <f>O782*H782</f>
        <v>0</v>
      </c>
      <c r="Q782" s="219">
        <v>0</v>
      </c>
      <c r="R782" s="219">
        <f>Q782*H782</f>
        <v>0</v>
      </c>
      <c r="S782" s="219">
        <v>0</v>
      </c>
      <c r="T782" s="220">
        <f>S782*H782</f>
        <v>0</v>
      </c>
      <c r="AR782" s="221" t="s">
        <v>258</v>
      </c>
      <c r="AT782" s="221" t="s">
        <v>167</v>
      </c>
      <c r="AU782" s="221" t="s">
        <v>185</v>
      </c>
      <c r="AY782" s="16" t="s">
        <v>165</v>
      </c>
      <c r="BE782" s="222">
        <f>IF(N782="základní",J782,0)</f>
        <v>0</v>
      </c>
      <c r="BF782" s="222">
        <f>IF(N782="snížená",J782,0)</f>
        <v>0</v>
      </c>
      <c r="BG782" s="222">
        <f>IF(N782="zákl. přenesená",J782,0)</f>
        <v>0</v>
      </c>
      <c r="BH782" s="222">
        <f>IF(N782="sníž. přenesená",J782,0)</f>
        <v>0</v>
      </c>
      <c r="BI782" s="222">
        <f>IF(N782="nulová",J782,0)</f>
        <v>0</v>
      </c>
      <c r="BJ782" s="16" t="s">
        <v>85</v>
      </c>
      <c r="BK782" s="222">
        <f>ROUND(I782*H782,2)</f>
        <v>0</v>
      </c>
      <c r="BL782" s="16" t="s">
        <v>258</v>
      </c>
      <c r="BM782" s="221" t="s">
        <v>1543</v>
      </c>
    </row>
    <row r="783" s="11" customFormat="1" ht="20.88" customHeight="1">
      <c r="B783" s="194"/>
      <c r="C783" s="195"/>
      <c r="D783" s="196" t="s">
        <v>76</v>
      </c>
      <c r="E783" s="208" t="s">
        <v>1219</v>
      </c>
      <c r="F783" s="208" t="s">
        <v>1220</v>
      </c>
      <c r="G783" s="195"/>
      <c r="H783" s="195"/>
      <c r="I783" s="198"/>
      <c r="J783" s="209">
        <f>BK783</f>
        <v>0</v>
      </c>
      <c r="K783" s="195"/>
      <c r="L783" s="200"/>
      <c r="M783" s="201"/>
      <c r="N783" s="202"/>
      <c r="O783" s="202"/>
      <c r="P783" s="203">
        <f>SUM(P784:P790)</f>
        <v>0</v>
      </c>
      <c r="Q783" s="202"/>
      <c r="R783" s="203">
        <f>SUM(R784:R790)</f>
        <v>0.11223</v>
      </c>
      <c r="S783" s="202"/>
      <c r="T783" s="204">
        <f>SUM(T784:T790)</f>
        <v>0</v>
      </c>
      <c r="AR783" s="205" t="s">
        <v>87</v>
      </c>
      <c r="AT783" s="206" t="s">
        <v>76</v>
      </c>
      <c r="AU783" s="206" t="s">
        <v>87</v>
      </c>
      <c r="AY783" s="205" t="s">
        <v>165</v>
      </c>
      <c r="BK783" s="207">
        <f>SUM(BK784:BK790)</f>
        <v>0</v>
      </c>
    </row>
    <row r="784" s="1" customFormat="1" ht="16.5" customHeight="1">
      <c r="B784" s="37"/>
      <c r="C784" s="210" t="s">
        <v>1544</v>
      </c>
      <c r="D784" s="210" t="s">
        <v>167</v>
      </c>
      <c r="E784" s="211" t="s">
        <v>1545</v>
      </c>
      <c r="F784" s="212" t="s">
        <v>1546</v>
      </c>
      <c r="G784" s="213" t="s">
        <v>324</v>
      </c>
      <c r="H784" s="214">
        <v>60</v>
      </c>
      <c r="I784" s="215"/>
      <c r="J784" s="216">
        <f>ROUND(I784*H784,2)</f>
        <v>0</v>
      </c>
      <c r="K784" s="212" t="s">
        <v>417</v>
      </c>
      <c r="L784" s="42"/>
      <c r="M784" s="217" t="s">
        <v>19</v>
      </c>
      <c r="N784" s="218" t="s">
        <v>48</v>
      </c>
      <c r="O784" s="82"/>
      <c r="P784" s="219">
        <f>O784*H784</f>
        <v>0</v>
      </c>
      <c r="Q784" s="219">
        <v>0</v>
      </c>
      <c r="R784" s="219">
        <f>Q784*H784</f>
        <v>0</v>
      </c>
      <c r="S784" s="219">
        <v>0</v>
      </c>
      <c r="T784" s="220">
        <f>S784*H784</f>
        <v>0</v>
      </c>
      <c r="AR784" s="221" t="s">
        <v>258</v>
      </c>
      <c r="AT784" s="221" t="s">
        <v>167</v>
      </c>
      <c r="AU784" s="221" t="s">
        <v>185</v>
      </c>
      <c r="AY784" s="16" t="s">
        <v>165</v>
      </c>
      <c r="BE784" s="222">
        <f>IF(N784="základní",J784,0)</f>
        <v>0</v>
      </c>
      <c r="BF784" s="222">
        <f>IF(N784="snížená",J784,0)</f>
        <v>0</v>
      </c>
      <c r="BG784" s="222">
        <f>IF(N784="zákl. přenesená",J784,0)</f>
        <v>0</v>
      </c>
      <c r="BH784" s="222">
        <f>IF(N784="sníž. přenesená",J784,0)</f>
        <v>0</v>
      </c>
      <c r="BI784" s="222">
        <f>IF(N784="nulová",J784,0)</f>
        <v>0</v>
      </c>
      <c r="BJ784" s="16" t="s">
        <v>85</v>
      </c>
      <c r="BK784" s="222">
        <f>ROUND(I784*H784,2)</f>
        <v>0</v>
      </c>
      <c r="BL784" s="16" t="s">
        <v>258</v>
      </c>
      <c r="BM784" s="221" t="s">
        <v>1547</v>
      </c>
    </row>
    <row r="785" s="1" customFormat="1" ht="16.5" customHeight="1">
      <c r="B785" s="37"/>
      <c r="C785" s="247" t="s">
        <v>1548</v>
      </c>
      <c r="D785" s="247" t="s">
        <v>218</v>
      </c>
      <c r="E785" s="248" t="s">
        <v>1549</v>
      </c>
      <c r="F785" s="249" t="s">
        <v>1550</v>
      </c>
      <c r="G785" s="250" t="s">
        <v>324</v>
      </c>
      <c r="H785" s="251">
        <v>60</v>
      </c>
      <c r="I785" s="252"/>
      <c r="J785" s="253">
        <f>ROUND(I785*H785,2)</f>
        <v>0</v>
      </c>
      <c r="K785" s="249" t="s">
        <v>417</v>
      </c>
      <c r="L785" s="254"/>
      <c r="M785" s="255" t="s">
        <v>19</v>
      </c>
      <c r="N785" s="256" t="s">
        <v>48</v>
      </c>
      <c r="O785" s="82"/>
      <c r="P785" s="219">
        <f>O785*H785</f>
        <v>0</v>
      </c>
      <c r="Q785" s="219">
        <v>0.00014999999999999999</v>
      </c>
      <c r="R785" s="219">
        <f>Q785*H785</f>
        <v>0.0089999999999999993</v>
      </c>
      <c r="S785" s="219">
        <v>0</v>
      </c>
      <c r="T785" s="220">
        <f>S785*H785</f>
        <v>0</v>
      </c>
      <c r="AR785" s="221" t="s">
        <v>390</v>
      </c>
      <c r="AT785" s="221" t="s">
        <v>218</v>
      </c>
      <c r="AU785" s="221" t="s">
        <v>185</v>
      </c>
      <c r="AY785" s="16" t="s">
        <v>165</v>
      </c>
      <c r="BE785" s="222">
        <f>IF(N785="základní",J785,0)</f>
        <v>0</v>
      </c>
      <c r="BF785" s="222">
        <f>IF(N785="snížená",J785,0)</f>
        <v>0</v>
      </c>
      <c r="BG785" s="222">
        <f>IF(N785="zákl. přenesená",J785,0)</f>
        <v>0</v>
      </c>
      <c r="BH785" s="222">
        <f>IF(N785="sníž. přenesená",J785,0)</f>
        <v>0</v>
      </c>
      <c r="BI785" s="222">
        <f>IF(N785="nulová",J785,0)</f>
        <v>0</v>
      </c>
      <c r="BJ785" s="16" t="s">
        <v>85</v>
      </c>
      <c r="BK785" s="222">
        <f>ROUND(I785*H785,2)</f>
        <v>0</v>
      </c>
      <c r="BL785" s="16" t="s">
        <v>258</v>
      </c>
      <c r="BM785" s="221" t="s">
        <v>1551</v>
      </c>
    </row>
    <row r="786" s="1" customFormat="1" ht="16.5" customHeight="1">
      <c r="B786" s="37"/>
      <c r="C786" s="210" t="s">
        <v>1552</v>
      </c>
      <c r="D786" s="210" t="s">
        <v>167</v>
      </c>
      <c r="E786" s="211" t="s">
        <v>1553</v>
      </c>
      <c r="F786" s="212" t="s">
        <v>1554</v>
      </c>
      <c r="G786" s="213" t="s">
        <v>377</v>
      </c>
      <c r="H786" s="214">
        <v>37</v>
      </c>
      <c r="I786" s="215"/>
      <c r="J786" s="216">
        <f>ROUND(I786*H786,2)</f>
        <v>0</v>
      </c>
      <c r="K786" s="212" t="s">
        <v>417</v>
      </c>
      <c r="L786" s="42"/>
      <c r="M786" s="217" t="s">
        <v>19</v>
      </c>
      <c r="N786" s="218" t="s">
        <v>48</v>
      </c>
      <c r="O786" s="82"/>
      <c r="P786" s="219">
        <f>O786*H786</f>
        <v>0</v>
      </c>
      <c r="Q786" s="219">
        <v>0</v>
      </c>
      <c r="R786" s="219">
        <f>Q786*H786</f>
        <v>0</v>
      </c>
      <c r="S786" s="219">
        <v>0</v>
      </c>
      <c r="T786" s="220">
        <f>S786*H786</f>
        <v>0</v>
      </c>
      <c r="AR786" s="221" t="s">
        <v>258</v>
      </c>
      <c r="AT786" s="221" t="s">
        <v>167</v>
      </c>
      <c r="AU786" s="221" t="s">
        <v>185</v>
      </c>
      <c r="AY786" s="16" t="s">
        <v>165</v>
      </c>
      <c r="BE786" s="222">
        <f>IF(N786="základní",J786,0)</f>
        <v>0</v>
      </c>
      <c r="BF786" s="222">
        <f>IF(N786="snížená",J786,0)</f>
        <v>0</v>
      </c>
      <c r="BG786" s="222">
        <f>IF(N786="zákl. přenesená",J786,0)</f>
        <v>0</v>
      </c>
      <c r="BH786" s="222">
        <f>IF(N786="sníž. přenesená",J786,0)</f>
        <v>0</v>
      </c>
      <c r="BI786" s="222">
        <f>IF(N786="nulová",J786,0)</f>
        <v>0</v>
      </c>
      <c r="BJ786" s="16" t="s">
        <v>85</v>
      </c>
      <c r="BK786" s="222">
        <f>ROUND(I786*H786,2)</f>
        <v>0</v>
      </c>
      <c r="BL786" s="16" t="s">
        <v>258</v>
      </c>
      <c r="BM786" s="221" t="s">
        <v>1555</v>
      </c>
    </row>
    <row r="787" s="1" customFormat="1" ht="16.5" customHeight="1">
      <c r="B787" s="37"/>
      <c r="C787" s="247" t="s">
        <v>1556</v>
      </c>
      <c r="D787" s="247" t="s">
        <v>218</v>
      </c>
      <c r="E787" s="248" t="s">
        <v>1557</v>
      </c>
      <c r="F787" s="249" t="s">
        <v>1558</v>
      </c>
      <c r="G787" s="250" t="s">
        <v>377</v>
      </c>
      <c r="H787" s="251">
        <v>37</v>
      </c>
      <c r="I787" s="252"/>
      <c r="J787" s="253">
        <f>ROUND(I787*H787,2)</f>
        <v>0</v>
      </c>
      <c r="K787" s="249" t="s">
        <v>417</v>
      </c>
      <c r="L787" s="254"/>
      <c r="M787" s="255" t="s">
        <v>19</v>
      </c>
      <c r="N787" s="256" t="s">
        <v>48</v>
      </c>
      <c r="O787" s="82"/>
      <c r="P787" s="219">
        <f>O787*H787</f>
        <v>0</v>
      </c>
      <c r="Q787" s="219">
        <v>0.00019000000000000001</v>
      </c>
      <c r="R787" s="219">
        <f>Q787*H787</f>
        <v>0.0070300000000000007</v>
      </c>
      <c r="S787" s="219">
        <v>0</v>
      </c>
      <c r="T787" s="220">
        <f>S787*H787</f>
        <v>0</v>
      </c>
      <c r="AR787" s="221" t="s">
        <v>390</v>
      </c>
      <c r="AT787" s="221" t="s">
        <v>218</v>
      </c>
      <c r="AU787" s="221" t="s">
        <v>185</v>
      </c>
      <c r="AY787" s="16" t="s">
        <v>165</v>
      </c>
      <c r="BE787" s="222">
        <f>IF(N787="základní",J787,0)</f>
        <v>0</v>
      </c>
      <c r="BF787" s="222">
        <f>IF(N787="snížená",J787,0)</f>
        <v>0</v>
      </c>
      <c r="BG787" s="222">
        <f>IF(N787="zákl. přenesená",J787,0)</f>
        <v>0</v>
      </c>
      <c r="BH787" s="222">
        <f>IF(N787="sníž. přenesená",J787,0)</f>
        <v>0</v>
      </c>
      <c r="BI787" s="222">
        <f>IF(N787="nulová",J787,0)</f>
        <v>0</v>
      </c>
      <c r="BJ787" s="16" t="s">
        <v>85</v>
      </c>
      <c r="BK787" s="222">
        <f>ROUND(I787*H787,2)</f>
        <v>0</v>
      </c>
      <c r="BL787" s="16" t="s">
        <v>258</v>
      </c>
      <c r="BM787" s="221" t="s">
        <v>1559</v>
      </c>
    </row>
    <row r="788" s="1" customFormat="1" ht="16.5" customHeight="1">
      <c r="B788" s="37"/>
      <c r="C788" s="210" t="s">
        <v>1560</v>
      </c>
      <c r="D788" s="210" t="s">
        <v>167</v>
      </c>
      <c r="E788" s="211" t="s">
        <v>1561</v>
      </c>
      <c r="F788" s="212" t="s">
        <v>1562</v>
      </c>
      <c r="G788" s="213" t="s">
        <v>377</v>
      </c>
      <c r="H788" s="214">
        <v>37</v>
      </c>
      <c r="I788" s="215"/>
      <c r="J788" s="216">
        <f>ROUND(I788*H788,2)</f>
        <v>0</v>
      </c>
      <c r="K788" s="212" t="s">
        <v>417</v>
      </c>
      <c r="L788" s="42"/>
      <c r="M788" s="217" t="s">
        <v>19</v>
      </c>
      <c r="N788" s="218" t="s">
        <v>48</v>
      </c>
      <c r="O788" s="82"/>
      <c r="P788" s="219">
        <f>O788*H788</f>
        <v>0</v>
      </c>
      <c r="Q788" s="219">
        <v>0</v>
      </c>
      <c r="R788" s="219">
        <f>Q788*H788</f>
        <v>0</v>
      </c>
      <c r="S788" s="219">
        <v>0</v>
      </c>
      <c r="T788" s="220">
        <f>S788*H788</f>
        <v>0</v>
      </c>
      <c r="AR788" s="221" t="s">
        <v>258</v>
      </c>
      <c r="AT788" s="221" t="s">
        <v>167</v>
      </c>
      <c r="AU788" s="221" t="s">
        <v>185</v>
      </c>
      <c r="AY788" s="16" t="s">
        <v>165</v>
      </c>
      <c r="BE788" s="222">
        <f>IF(N788="základní",J788,0)</f>
        <v>0</v>
      </c>
      <c r="BF788" s="222">
        <f>IF(N788="snížená",J788,0)</f>
        <v>0</v>
      </c>
      <c r="BG788" s="222">
        <f>IF(N788="zákl. přenesená",J788,0)</f>
        <v>0</v>
      </c>
      <c r="BH788" s="222">
        <f>IF(N788="sníž. přenesená",J788,0)</f>
        <v>0</v>
      </c>
      <c r="BI788" s="222">
        <f>IF(N788="nulová",J788,0)</f>
        <v>0</v>
      </c>
      <c r="BJ788" s="16" t="s">
        <v>85</v>
      </c>
      <c r="BK788" s="222">
        <f>ROUND(I788*H788,2)</f>
        <v>0</v>
      </c>
      <c r="BL788" s="16" t="s">
        <v>258</v>
      </c>
      <c r="BM788" s="221" t="s">
        <v>1563</v>
      </c>
    </row>
    <row r="789" s="1" customFormat="1" ht="48" customHeight="1">
      <c r="B789" s="37"/>
      <c r="C789" s="247" t="s">
        <v>1564</v>
      </c>
      <c r="D789" s="247" t="s">
        <v>218</v>
      </c>
      <c r="E789" s="248" t="s">
        <v>1565</v>
      </c>
      <c r="F789" s="249" t="s">
        <v>1566</v>
      </c>
      <c r="G789" s="250" t="s">
        <v>377</v>
      </c>
      <c r="H789" s="251">
        <v>19</v>
      </c>
      <c r="I789" s="252"/>
      <c r="J789" s="253">
        <f>ROUND(I789*H789,2)</f>
        <v>0</v>
      </c>
      <c r="K789" s="249" t="s">
        <v>417</v>
      </c>
      <c r="L789" s="254"/>
      <c r="M789" s="255" t="s">
        <v>19</v>
      </c>
      <c r="N789" s="256" t="s">
        <v>48</v>
      </c>
      <c r="O789" s="82"/>
      <c r="P789" s="219">
        <f>O789*H789</f>
        <v>0</v>
      </c>
      <c r="Q789" s="219">
        <v>0.0025999999999999999</v>
      </c>
      <c r="R789" s="219">
        <f>Q789*H789</f>
        <v>0.049399999999999999</v>
      </c>
      <c r="S789" s="219">
        <v>0</v>
      </c>
      <c r="T789" s="220">
        <f>S789*H789</f>
        <v>0</v>
      </c>
      <c r="AR789" s="221" t="s">
        <v>903</v>
      </c>
      <c r="AT789" s="221" t="s">
        <v>218</v>
      </c>
      <c r="AU789" s="221" t="s">
        <v>185</v>
      </c>
      <c r="AY789" s="16" t="s">
        <v>165</v>
      </c>
      <c r="BE789" s="222">
        <f>IF(N789="základní",J789,0)</f>
        <v>0</v>
      </c>
      <c r="BF789" s="222">
        <f>IF(N789="snížená",J789,0)</f>
        <v>0</v>
      </c>
      <c r="BG789" s="222">
        <f>IF(N789="zákl. přenesená",J789,0)</f>
        <v>0</v>
      </c>
      <c r="BH789" s="222">
        <f>IF(N789="sníž. přenesená",J789,0)</f>
        <v>0</v>
      </c>
      <c r="BI789" s="222">
        <f>IF(N789="nulová",J789,0)</f>
        <v>0</v>
      </c>
      <c r="BJ789" s="16" t="s">
        <v>85</v>
      </c>
      <c r="BK789" s="222">
        <f>ROUND(I789*H789,2)</f>
        <v>0</v>
      </c>
      <c r="BL789" s="16" t="s">
        <v>903</v>
      </c>
      <c r="BM789" s="221" t="s">
        <v>1567</v>
      </c>
    </row>
    <row r="790" s="1" customFormat="1" ht="36" customHeight="1">
      <c r="B790" s="37"/>
      <c r="C790" s="247" t="s">
        <v>1568</v>
      </c>
      <c r="D790" s="247" t="s">
        <v>218</v>
      </c>
      <c r="E790" s="248" t="s">
        <v>1569</v>
      </c>
      <c r="F790" s="249" t="s">
        <v>1570</v>
      </c>
      <c r="G790" s="250" t="s">
        <v>377</v>
      </c>
      <c r="H790" s="251">
        <v>18</v>
      </c>
      <c r="I790" s="252"/>
      <c r="J790" s="253">
        <f>ROUND(I790*H790,2)</f>
        <v>0</v>
      </c>
      <c r="K790" s="249" t="s">
        <v>417</v>
      </c>
      <c r="L790" s="254"/>
      <c r="M790" s="255" t="s">
        <v>19</v>
      </c>
      <c r="N790" s="256" t="s">
        <v>48</v>
      </c>
      <c r="O790" s="82"/>
      <c r="P790" s="219">
        <f>O790*H790</f>
        <v>0</v>
      </c>
      <c r="Q790" s="219">
        <v>0.0025999999999999999</v>
      </c>
      <c r="R790" s="219">
        <f>Q790*H790</f>
        <v>0.046799999999999994</v>
      </c>
      <c r="S790" s="219">
        <v>0</v>
      </c>
      <c r="T790" s="220">
        <f>S790*H790</f>
        <v>0</v>
      </c>
      <c r="AR790" s="221" t="s">
        <v>903</v>
      </c>
      <c r="AT790" s="221" t="s">
        <v>218</v>
      </c>
      <c r="AU790" s="221" t="s">
        <v>185</v>
      </c>
      <c r="AY790" s="16" t="s">
        <v>165</v>
      </c>
      <c r="BE790" s="222">
        <f>IF(N790="základní",J790,0)</f>
        <v>0</v>
      </c>
      <c r="BF790" s="222">
        <f>IF(N790="snížená",J790,0)</f>
        <v>0</v>
      </c>
      <c r="BG790" s="222">
        <f>IF(N790="zákl. přenesená",J790,0)</f>
        <v>0</v>
      </c>
      <c r="BH790" s="222">
        <f>IF(N790="sníž. přenesená",J790,0)</f>
        <v>0</v>
      </c>
      <c r="BI790" s="222">
        <f>IF(N790="nulová",J790,0)</f>
        <v>0</v>
      </c>
      <c r="BJ790" s="16" t="s">
        <v>85</v>
      </c>
      <c r="BK790" s="222">
        <f>ROUND(I790*H790,2)</f>
        <v>0</v>
      </c>
      <c r="BL790" s="16" t="s">
        <v>903</v>
      </c>
      <c r="BM790" s="221" t="s">
        <v>1571</v>
      </c>
    </row>
    <row r="791" s="11" customFormat="1" ht="20.88" customHeight="1">
      <c r="B791" s="194"/>
      <c r="C791" s="195"/>
      <c r="D791" s="196" t="s">
        <v>76</v>
      </c>
      <c r="E791" s="208" t="s">
        <v>1286</v>
      </c>
      <c r="F791" s="208" t="s">
        <v>1287</v>
      </c>
      <c r="G791" s="195"/>
      <c r="H791" s="195"/>
      <c r="I791" s="198"/>
      <c r="J791" s="209">
        <f>BK791</f>
        <v>0</v>
      </c>
      <c r="K791" s="195"/>
      <c r="L791" s="200"/>
      <c r="M791" s="201"/>
      <c r="N791" s="202"/>
      <c r="O791" s="202"/>
      <c r="P791" s="203">
        <f>P792</f>
        <v>0</v>
      </c>
      <c r="Q791" s="202"/>
      <c r="R791" s="203">
        <f>R792</f>
        <v>0</v>
      </c>
      <c r="S791" s="202"/>
      <c r="T791" s="204">
        <f>T792</f>
        <v>0</v>
      </c>
      <c r="AR791" s="205" t="s">
        <v>87</v>
      </c>
      <c r="AT791" s="206" t="s">
        <v>76</v>
      </c>
      <c r="AU791" s="206" t="s">
        <v>87</v>
      </c>
      <c r="AY791" s="205" t="s">
        <v>165</v>
      </c>
      <c r="BK791" s="207">
        <f>BK792</f>
        <v>0</v>
      </c>
    </row>
    <row r="792" s="1" customFormat="1" ht="16.5" customHeight="1">
      <c r="B792" s="37"/>
      <c r="C792" s="210" t="s">
        <v>1572</v>
      </c>
      <c r="D792" s="210" t="s">
        <v>167</v>
      </c>
      <c r="E792" s="211" t="s">
        <v>1573</v>
      </c>
      <c r="F792" s="212" t="s">
        <v>1574</v>
      </c>
      <c r="G792" s="213" t="s">
        <v>479</v>
      </c>
      <c r="H792" s="214">
        <v>2</v>
      </c>
      <c r="I792" s="215"/>
      <c r="J792" s="216">
        <f>ROUND(I792*H792,2)</f>
        <v>0</v>
      </c>
      <c r="K792" s="212" t="s">
        <v>417</v>
      </c>
      <c r="L792" s="42"/>
      <c r="M792" s="217" t="s">
        <v>19</v>
      </c>
      <c r="N792" s="218" t="s">
        <v>48</v>
      </c>
      <c r="O792" s="82"/>
      <c r="P792" s="219">
        <f>O792*H792</f>
        <v>0</v>
      </c>
      <c r="Q792" s="219">
        <v>0</v>
      </c>
      <c r="R792" s="219">
        <f>Q792*H792</f>
        <v>0</v>
      </c>
      <c r="S792" s="219">
        <v>0</v>
      </c>
      <c r="T792" s="220">
        <f>S792*H792</f>
        <v>0</v>
      </c>
      <c r="AR792" s="221" t="s">
        <v>258</v>
      </c>
      <c r="AT792" s="221" t="s">
        <v>167</v>
      </c>
      <c r="AU792" s="221" t="s">
        <v>185</v>
      </c>
      <c r="AY792" s="16" t="s">
        <v>165</v>
      </c>
      <c r="BE792" s="222">
        <f>IF(N792="základní",J792,0)</f>
        <v>0</v>
      </c>
      <c r="BF792" s="222">
        <f>IF(N792="snížená",J792,0)</f>
        <v>0</v>
      </c>
      <c r="BG792" s="222">
        <f>IF(N792="zákl. přenesená",J792,0)</f>
        <v>0</v>
      </c>
      <c r="BH792" s="222">
        <f>IF(N792="sníž. přenesená",J792,0)</f>
        <v>0</v>
      </c>
      <c r="BI792" s="222">
        <f>IF(N792="nulová",J792,0)</f>
        <v>0</v>
      </c>
      <c r="BJ792" s="16" t="s">
        <v>85</v>
      </c>
      <c r="BK792" s="222">
        <f>ROUND(I792*H792,2)</f>
        <v>0</v>
      </c>
      <c r="BL792" s="16" t="s">
        <v>258</v>
      </c>
      <c r="BM792" s="221" t="s">
        <v>1575</v>
      </c>
    </row>
    <row r="793" s="11" customFormat="1" ht="20.88" customHeight="1">
      <c r="B793" s="194"/>
      <c r="C793" s="195"/>
      <c r="D793" s="196" t="s">
        <v>76</v>
      </c>
      <c r="E793" s="208" t="s">
        <v>1576</v>
      </c>
      <c r="F793" s="208" t="s">
        <v>1293</v>
      </c>
      <c r="G793" s="195"/>
      <c r="H793" s="195"/>
      <c r="I793" s="198"/>
      <c r="J793" s="209">
        <f>BK793</f>
        <v>0</v>
      </c>
      <c r="K793" s="195"/>
      <c r="L793" s="200"/>
      <c r="M793" s="201"/>
      <c r="N793" s="202"/>
      <c r="O793" s="202"/>
      <c r="P793" s="203">
        <f>SUM(P794:P795)</f>
        <v>0</v>
      </c>
      <c r="Q793" s="202"/>
      <c r="R793" s="203">
        <f>SUM(R794:R795)</f>
        <v>0.0022200000000000002</v>
      </c>
      <c r="S793" s="202"/>
      <c r="T793" s="204">
        <f>SUM(T794:T795)</f>
        <v>0</v>
      </c>
      <c r="AR793" s="205" t="s">
        <v>185</v>
      </c>
      <c r="AT793" s="206" t="s">
        <v>76</v>
      </c>
      <c r="AU793" s="206" t="s">
        <v>87</v>
      </c>
      <c r="AY793" s="205" t="s">
        <v>165</v>
      </c>
      <c r="BK793" s="207">
        <f>SUM(BK794:BK795)</f>
        <v>0</v>
      </c>
    </row>
    <row r="794" s="1" customFormat="1" ht="16.5" customHeight="1">
      <c r="B794" s="37"/>
      <c r="C794" s="210" t="s">
        <v>1577</v>
      </c>
      <c r="D794" s="210" t="s">
        <v>167</v>
      </c>
      <c r="E794" s="211" t="s">
        <v>1578</v>
      </c>
      <c r="F794" s="212" t="s">
        <v>1371</v>
      </c>
      <c r="G794" s="213" t="s">
        <v>377</v>
      </c>
      <c r="H794" s="214">
        <v>37</v>
      </c>
      <c r="I794" s="215"/>
      <c r="J794" s="216">
        <f>ROUND(I794*H794,2)</f>
        <v>0</v>
      </c>
      <c r="K794" s="212" t="s">
        <v>417</v>
      </c>
      <c r="L794" s="42"/>
      <c r="M794" s="217" t="s">
        <v>19</v>
      </c>
      <c r="N794" s="218" t="s">
        <v>48</v>
      </c>
      <c r="O794" s="82"/>
      <c r="P794" s="219">
        <f>O794*H794</f>
        <v>0</v>
      </c>
      <c r="Q794" s="219">
        <v>0</v>
      </c>
      <c r="R794" s="219">
        <f>Q794*H794</f>
        <v>0</v>
      </c>
      <c r="S794" s="219">
        <v>0</v>
      </c>
      <c r="T794" s="220">
        <f>S794*H794</f>
        <v>0</v>
      </c>
      <c r="AR794" s="221" t="s">
        <v>372</v>
      </c>
      <c r="AT794" s="221" t="s">
        <v>167</v>
      </c>
      <c r="AU794" s="221" t="s">
        <v>185</v>
      </c>
      <c r="AY794" s="16" t="s">
        <v>165</v>
      </c>
      <c r="BE794" s="222">
        <f>IF(N794="základní",J794,0)</f>
        <v>0</v>
      </c>
      <c r="BF794" s="222">
        <f>IF(N794="snížená",J794,0)</f>
        <v>0</v>
      </c>
      <c r="BG794" s="222">
        <f>IF(N794="zákl. přenesená",J794,0)</f>
        <v>0</v>
      </c>
      <c r="BH794" s="222">
        <f>IF(N794="sníž. přenesená",J794,0)</f>
        <v>0</v>
      </c>
      <c r="BI794" s="222">
        <f>IF(N794="nulová",J794,0)</f>
        <v>0</v>
      </c>
      <c r="BJ794" s="16" t="s">
        <v>85</v>
      </c>
      <c r="BK794" s="222">
        <f>ROUND(I794*H794,2)</f>
        <v>0</v>
      </c>
      <c r="BL794" s="16" t="s">
        <v>372</v>
      </c>
      <c r="BM794" s="221" t="s">
        <v>1579</v>
      </c>
    </row>
    <row r="795" s="1" customFormat="1" ht="16.5" customHeight="1">
      <c r="B795" s="37"/>
      <c r="C795" s="247" t="s">
        <v>1580</v>
      </c>
      <c r="D795" s="247" t="s">
        <v>218</v>
      </c>
      <c r="E795" s="248" t="s">
        <v>1581</v>
      </c>
      <c r="F795" s="249" t="s">
        <v>1582</v>
      </c>
      <c r="G795" s="250" t="s">
        <v>377</v>
      </c>
      <c r="H795" s="251">
        <v>37</v>
      </c>
      <c r="I795" s="252"/>
      <c r="J795" s="253">
        <f>ROUND(I795*H795,2)</f>
        <v>0</v>
      </c>
      <c r="K795" s="249" t="s">
        <v>417</v>
      </c>
      <c r="L795" s="254"/>
      <c r="M795" s="255" t="s">
        <v>19</v>
      </c>
      <c r="N795" s="256" t="s">
        <v>48</v>
      </c>
      <c r="O795" s="82"/>
      <c r="P795" s="219">
        <f>O795*H795</f>
        <v>0</v>
      </c>
      <c r="Q795" s="219">
        <v>6.0000000000000002E-05</v>
      </c>
      <c r="R795" s="219">
        <f>Q795*H795</f>
        <v>0.0022200000000000002</v>
      </c>
      <c r="S795" s="219">
        <v>0</v>
      </c>
      <c r="T795" s="220">
        <f>S795*H795</f>
        <v>0</v>
      </c>
      <c r="AR795" s="221" t="s">
        <v>903</v>
      </c>
      <c r="AT795" s="221" t="s">
        <v>218</v>
      </c>
      <c r="AU795" s="221" t="s">
        <v>185</v>
      </c>
      <c r="AY795" s="16" t="s">
        <v>165</v>
      </c>
      <c r="BE795" s="222">
        <f>IF(N795="základní",J795,0)</f>
        <v>0</v>
      </c>
      <c r="BF795" s="222">
        <f>IF(N795="snížená",J795,0)</f>
        <v>0</v>
      </c>
      <c r="BG795" s="222">
        <f>IF(N795="zákl. přenesená",J795,0)</f>
        <v>0</v>
      </c>
      <c r="BH795" s="222">
        <f>IF(N795="sníž. přenesená",J795,0)</f>
        <v>0</v>
      </c>
      <c r="BI795" s="222">
        <f>IF(N795="nulová",J795,0)</f>
        <v>0</v>
      </c>
      <c r="BJ795" s="16" t="s">
        <v>85</v>
      </c>
      <c r="BK795" s="222">
        <f>ROUND(I795*H795,2)</f>
        <v>0</v>
      </c>
      <c r="BL795" s="16" t="s">
        <v>903</v>
      </c>
      <c r="BM795" s="221" t="s">
        <v>1583</v>
      </c>
    </row>
    <row r="796" s="11" customFormat="1" ht="22.8" customHeight="1">
      <c r="B796" s="194"/>
      <c r="C796" s="195"/>
      <c r="D796" s="196" t="s">
        <v>76</v>
      </c>
      <c r="E796" s="208" t="s">
        <v>1584</v>
      </c>
      <c r="F796" s="208" t="s">
        <v>1585</v>
      </c>
      <c r="G796" s="195"/>
      <c r="H796" s="195"/>
      <c r="I796" s="198"/>
      <c r="J796" s="209">
        <f>BK796</f>
        <v>0</v>
      </c>
      <c r="K796" s="195"/>
      <c r="L796" s="200"/>
      <c r="M796" s="201"/>
      <c r="N796" s="202"/>
      <c r="O796" s="202"/>
      <c r="P796" s="203">
        <f>P797+P814</f>
        <v>0</v>
      </c>
      <c r="Q796" s="202"/>
      <c r="R796" s="203">
        <f>R797+R814</f>
        <v>0</v>
      </c>
      <c r="S796" s="202"/>
      <c r="T796" s="204">
        <f>T797+T814</f>
        <v>0</v>
      </c>
      <c r="AR796" s="205" t="s">
        <v>87</v>
      </c>
      <c r="AT796" s="206" t="s">
        <v>76</v>
      </c>
      <c r="AU796" s="206" t="s">
        <v>85</v>
      </c>
      <c r="AY796" s="205" t="s">
        <v>165</v>
      </c>
      <c r="BK796" s="207">
        <f>BK797+BK814</f>
        <v>0</v>
      </c>
    </row>
    <row r="797" s="11" customFormat="1" ht="20.88" customHeight="1">
      <c r="B797" s="194"/>
      <c r="C797" s="195"/>
      <c r="D797" s="196" t="s">
        <v>76</v>
      </c>
      <c r="E797" s="208" t="s">
        <v>1586</v>
      </c>
      <c r="F797" s="208" t="s">
        <v>1587</v>
      </c>
      <c r="G797" s="195"/>
      <c r="H797" s="195"/>
      <c r="I797" s="198"/>
      <c r="J797" s="209">
        <f>BK797</f>
        <v>0</v>
      </c>
      <c r="K797" s="195"/>
      <c r="L797" s="200"/>
      <c r="M797" s="201"/>
      <c r="N797" s="202"/>
      <c r="O797" s="202"/>
      <c r="P797" s="203">
        <f>SUM(P798:P813)</f>
        <v>0</v>
      </c>
      <c r="Q797" s="202"/>
      <c r="R797" s="203">
        <f>SUM(R798:R813)</f>
        <v>0</v>
      </c>
      <c r="S797" s="202"/>
      <c r="T797" s="204">
        <f>SUM(T798:T813)</f>
        <v>0</v>
      </c>
      <c r="AR797" s="205" t="s">
        <v>87</v>
      </c>
      <c r="AT797" s="206" t="s">
        <v>76</v>
      </c>
      <c r="AU797" s="206" t="s">
        <v>87</v>
      </c>
      <c r="AY797" s="205" t="s">
        <v>165</v>
      </c>
      <c r="BK797" s="207">
        <f>SUM(BK798:BK813)</f>
        <v>0</v>
      </c>
    </row>
    <row r="798" s="1" customFormat="1" ht="60" customHeight="1">
      <c r="B798" s="37"/>
      <c r="C798" s="247" t="s">
        <v>1588</v>
      </c>
      <c r="D798" s="247" t="s">
        <v>218</v>
      </c>
      <c r="E798" s="248" t="s">
        <v>1586</v>
      </c>
      <c r="F798" s="249" t="s">
        <v>1589</v>
      </c>
      <c r="G798" s="250" t="s">
        <v>19</v>
      </c>
      <c r="H798" s="251">
        <v>1</v>
      </c>
      <c r="I798" s="252"/>
      <c r="J798" s="253">
        <f>ROUND(I798*H798,2)</f>
        <v>0</v>
      </c>
      <c r="K798" s="249" t="s">
        <v>417</v>
      </c>
      <c r="L798" s="254"/>
      <c r="M798" s="255" t="s">
        <v>19</v>
      </c>
      <c r="N798" s="256" t="s">
        <v>48</v>
      </c>
      <c r="O798" s="82"/>
      <c r="P798" s="219">
        <f>O798*H798</f>
        <v>0</v>
      </c>
      <c r="Q798" s="219">
        <v>0</v>
      </c>
      <c r="R798" s="219">
        <f>Q798*H798</f>
        <v>0</v>
      </c>
      <c r="S798" s="219">
        <v>0</v>
      </c>
      <c r="T798" s="220">
        <f>S798*H798</f>
        <v>0</v>
      </c>
      <c r="AR798" s="221" t="s">
        <v>390</v>
      </c>
      <c r="AT798" s="221" t="s">
        <v>218</v>
      </c>
      <c r="AU798" s="221" t="s">
        <v>185</v>
      </c>
      <c r="AY798" s="16" t="s">
        <v>165</v>
      </c>
      <c r="BE798" s="222">
        <f>IF(N798="základní",J798,0)</f>
        <v>0</v>
      </c>
      <c r="BF798" s="222">
        <f>IF(N798="snížená",J798,0)</f>
        <v>0</v>
      </c>
      <c r="BG798" s="222">
        <f>IF(N798="zákl. přenesená",J798,0)</f>
        <v>0</v>
      </c>
      <c r="BH798" s="222">
        <f>IF(N798="sníž. přenesená",J798,0)</f>
        <v>0</v>
      </c>
      <c r="BI798" s="222">
        <f>IF(N798="nulová",J798,0)</f>
        <v>0</v>
      </c>
      <c r="BJ798" s="16" t="s">
        <v>85</v>
      </c>
      <c r="BK798" s="222">
        <f>ROUND(I798*H798,2)</f>
        <v>0</v>
      </c>
      <c r="BL798" s="16" t="s">
        <v>258</v>
      </c>
      <c r="BM798" s="221" t="s">
        <v>1590</v>
      </c>
    </row>
    <row r="799" s="1" customFormat="1" ht="36" customHeight="1">
      <c r="B799" s="37"/>
      <c r="C799" s="247" t="s">
        <v>1591</v>
      </c>
      <c r="D799" s="247" t="s">
        <v>218</v>
      </c>
      <c r="E799" s="248" t="s">
        <v>1592</v>
      </c>
      <c r="F799" s="249" t="s">
        <v>1593</v>
      </c>
      <c r="G799" s="250" t="s">
        <v>377</v>
      </c>
      <c r="H799" s="251">
        <v>1</v>
      </c>
      <c r="I799" s="252"/>
      <c r="J799" s="253">
        <f>ROUND(I799*H799,2)</f>
        <v>0</v>
      </c>
      <c r="K799" s="249" t="s">
        <v>417</v>
      </c>
      <c r="L799" s="254"/>
      <c r="M799" s="255" t="s">
        <v>19</v>
      </c>
      <c r="N799" s="256" t="s">
        <v>48</v>
      </c>
      <c r="O799" s="82"/>
      <c r="P799" s="219">
        <f>O799*H799</f>
        <v>0</v>
      </c>
      <c r="Q799" s="219">
        <v>0</v>
      </c>
      <c r="R799" s="219">
        <f>Q799*H799</f>
        <v>0</v>
      </c>
      <c r="S799" s="219">
        <v>0</v>
      </c>
      <c r="T799" s="220">
        <f>S799*H799</f>
        <v>0</v>
      </c>
      <c r="AR799" s="221" t="s">
        <v>390</v>
      </c>
      <c r="AT799" s="221" t="s">
        <v>218</v>
      </c>
      <c r="AU799" s="221" t="s">
        <v>185</v>
      </c>
      <c r="AY799" s="16" t="s">
        <v>165</v>
      </c>
      <c r="BE799" s="222">
        <f>IF(N799="základní",J799,0)</f>
        <v>0</v>
      </c>
      <c r="BF799" s="222">
        <f>IF(N799="snížená",J799,0)</f>
        <v>0</v>
      </c>
      <c r="BG799" s="222">
        <f>IF(N799="zákl. přenesená",J799,0)</f>
        <v>0</v>
      </c>
      <c r="BH799" s="222">
        <f>IF(N799="sníž. přenesená",J799,0)</f>
        <v>0</v>
      </c>
      <c r="BI799" s="222">
        <f>IF(N799="nulová",J799,0)</f>
        <v>0</v>
      </c>
      <c r="BJ799" s="16" t="s">
        <v>85</v>
      </c>
      <c r="BK799" s="222">
        <f>ROUND(I799*H799,2)</f>
        <v>0</v>
      </c>
      <c r="BL799" s="16" t="s">
        <v>258</v>
      </c>
      <c r="BM799" s="221" t="s">
        <v>1594</v>
      </c>
    </row>
    <row r="800" s="1" customFormat="1" ht="36" customHeight="1">
      <c r="B800" s="37"/>
      <c r="C800" s="247" t="s">
        <v>1595</v>
      </c>
      <c r="D800" s="247" t="s">
        <v>218</v>
      </c>
      <c r="E800" s="248" t="s">
        <v>1596</v>
      </c>
      <c r="F800" s="249" t="s">
        <v>1597</v>
      </c>
      <c r="G800" s="250" t="s">
        <v>377</v>
      </c>
      <c r="H800" s="251">
        <v>1</v>
      </c>
      <c r="I800" s="252"/>
      <c r="J800" s="253">
        <f>ROUND(I800*H800,2)</f>
        <v>0</v>
      </c>
      <c r="K800" s="249" t="s">
        <v>417</v>
      </c>
      <c r="L800" s="254"/>
      <c r="M800" s="255" t="s">
        <v>19</v>
      </c>
      <c r="N800" s="256" t="s">
        <v>48</v>
      </c>
      <c r="O800" s="82"/>
      <c r="P800" s="219">
        <f>O800*H800</f>
        <v>0</v>
      </c>
      <c r="Q800" s="219">
        <v>0</v>
      </c>
      <c r="R800" s="219">
        <f>Q800*H800</f>
        <v>0</v>
      </c>
      <c r="S800" s="219">
        <v>0</v>
      </c>
      <c r="T800" s="220">
        <f>S800*H800</f>
        <v>0</v>
      </c>
      <c r="AR800" s="221" t="s">
        <v>390</v>
      </c>
      <c r="AT800" s="221" t="s">
        <v>218</v>
      </c>
      <c r="AU800" s="221" t="s">
        <v>185</v>
      </c>
      <c r="AY800" s="16" t="s">
        <v>165</v>
      </c>
      <c r="BE800" s="222">
        <f>IF(N800="základní",J800,0)</f>
        <v>0</v>
      </c>
      <c r="BF800" s="222">
        <f>IF(N800="snížená",J800,0)</f>
        <v>0</v>
      </c>
      <c r="BG800" s="222">
        <f>IF(N800="zákl. přenesená",J800,0)</f>
        <v>0</v>
      </c>
      <c r="BH800" s="222">
        <f>IF(N800="sníž. přenesená",J800,0)</f>
        <v>0</v>
      </c>
      <c r="BI800" s="222">
        <f>IF(N800="nulová",J800,0)</f>
        <v>0</v>
      </c>
      <c r="BJ800" s="16" t="s">
        <v>85</v>
      </c>
      <c r="BK800" s="222">
        <f>ROUND(I800*H800,2)</f>
        <v>0</v>
      </c>
      <c r="BL800" s="16" t="s">
        <v>258</v>
      </c>
      <c r="BM800" s="221" t="s">
        <v>1598</v>
      </c>
    </row>
    <row r="801" s="1" customFormat="1" ht="36" customHeight="1">
      <c r="B801" s="37"/>
      <c r="C801" s="247" t="s">
        <v>1599</v>
      </c>
      <c r="D801" s="247" t="s">
        <v>218</v>
      </c>
      <c r="E801" s="248" t="s">
        <v>1600</v>
      </c>
      <c r="F801" s="249" t="s">
        <v>1601</v>
      </c>
      <c r="G801" s="250" t="s">
        <v>377</v>
      </c>
      <c r="H801" s="251">
        <v>1</v>
      </c>
      <c r="I801" s="252"/>
      <c r="J801" s="253">
        <f>ROUND(I801*H801,2)</f>
        <v>0</v>
      </c>
      <c r="K801" s="249" t="s">
        <v>417</v>
      </c>
      <c r="L801" s="254"/>
      <c r="M801" s="255" t="s">
        <v>19</v>
      </c>
      <c r="N801" s="256" t="s">
        <v>48</v>
      </c>
      <c r="O801" s="82"/>
      <c r="P801" s="219">
        <f>O801*H801</f>
        <v>0</v>
      </c>
      <c r="Q801" s="219">
        <v>0</v>
      </c>
      <c r="R801" s="219">
        <f>Q801*H801</f>
        <v>0</v>
      </c>
      <c r="S801" s="219">
        <v>0</v>
      </c>
      <c r="T801" s="220">
        <f>S801*H801</f>
        <v>0</v>
      </c>
      <c r="AR801" s="221" t="s">
        <v>390</v>
      </c>
      <c r="AT801" s="221" t="s">
        <v>218</v>
      </c>
      <c r="AU801" s="221" t="s">
        <v>185</v>
      </c>
      <c r="AY801" s="16" t="s">
        <v>165</v>
      </c>
      <c r="BE801" s="222">
        <f>IF(N801="základní",J801,0)</f>
        <v>0</v>
      </c>
      <c r="BF801" s="222">
        <f>IF(N801="snížená",J801,0)</f>
        <v>0</v>
      </c>
      <c r="BG801" s="222">
        <f>IF(N801="zákl. přenesená",J801,0)</f>
        <v>0</v>
      </c>
      <c r="BH801" s="222">
        <f>IF(N801="sníž. přenesená",J801,0)</f>
        <v>0</v>
      </c>
      <c r="BI801" s="222">
        <f>IF(N801="nulová",J801,0)</f>
        <v>0</v>
      </c>
      <c r="BJ801" s="16" t="s">
        <v>85</v>
      </c>
      <c r="BK801" s="222">
        <f>ROUND(I801*H801,2)</f>
        <v>0</v>
      </c>
      <c r="BL801" s="16" t="s">
        <v>258</v>
      </c>
      <c r="BM801" s="221" t="s">
        <v>1602</v>
      </c>
    </row>
    <row r="802" s="1" customFormat="1" ht="36" customHeight="1">
      <c r="B802" s="37"/>
      <c r="C802" s="247" t="s">
        <v>1603</v>
      </c>
      <c r="D802" s="247" t="s">
        <v>218</v>
      </c>
      <c r="E802" s="248" t="s">
        <v>1604</v>
      </c>
      <c r="F802" s="249" t="s">
        <v>1605</v>
      </c>
      <c r="G802" s="250" t="s">
        <v>377</v>
      </c>
      <c r="H802" s="251">
        <v>1</v>
      </c>
      <c r="I802" s="252"/>
      <c r="J802" s="253">
        <f>ROUND(I802*H802,2)</f>
        <v>0</v>
      </c>
      <c r="K802" s="249" t="s">
        <v>417</v>
      </c>
      <c r="L802" s="254"/>
      <c r="M802" s="255" t="s">
        <v>19</v>
      </c>
      <c r="N802" s="256" t="s">
        <v>48</v>
      </c>
      <c r="O802" s="82"/>
      <c r="P802" s="219">
        <f>O802*H802</f>
        <v>0</v>
      </c>
      <c r="Q802" s="219">
        <v>0</v>
      </c>
      <c r="R802" s="219">
        <f>Q802*H802</f>
        <v>0</v>
      </c>
      <c r="S802" s="219">
        <v>0</v>
      </c>
      <c r="T802" s="220">
        <f>S802*H802</f>
        <v>0</v>
      </c>
      <c r="AR802" s="221" t="s">
        <v>390</v>
      </c>
      <c r="AT802" s="221" t="s">
        <v>218</v>
      </c>
      <c r="AU802" s="221" t="s">
        <v>185</v>
      </c>
      <c r="AY802" s="16" t="s">
        <v>165</v>
      </c>
      <c r="BE802" s="222">
        <f>IF(N802="základní",J802,0)</f>
        <v>0</v>
      </c>
      <c r="BF802" s="222">
        <f>IF(N802="snížená",J802,0)</f>
        <v>0</v>
      </c>
      <c r="BG802" s="222">
        <f>IF(N802="zákl. přenesená",J802,0)</f>
        <v>0</v>
      </c>
      <c r="BH802" s="222">
        <f>IF(N802="sníž. přenesená",J802,0)</f>
        <v>0</v>
      </c>
      <c r="BI802" s="222">
        <f>IF(N802="nulová",J802,0)</f>
        <v>0</v>
      </c>
      <c r="BJ802" s="16" t="s">
        <v>85</v>
      </c>
      <c r="BK802" s="222">
        <f>ROUND(I802*H802,2)</f>
        <v>0</v>
      </c>
      <c r="BL802" s="16" t="s">
        <v>258</v>
      </c>
      <c r="BM802" s="221" t="s">
        <v>1606</v>
      </c>
    </row>
    <row r="803" s="1" customFormat="1" ht="60" customHeight="1">
      <c r="B803" s="37"/>
      <c r="C803" s="247" t="s">
        <v>1607</v>
      </c>
      <c r="D803" s="247" t="s">
        <v>218</v>
      </c>
      <c r="E803" s="248" t="s">
        <v>1608</v>
      </c>
      <c r="F803" s="249" t="s">
        <v>1609</v>
      </c>
      <c r="G803" s="250" t="s">
        <v>377</v>
      </c>
      <c r="H803" s="251">
        <v>1</v>
      </c>
      <c r="I803" s="252"/>
      <c r="J803" s="253">
        <f>ROUND(I803*H803,2)</f>
        <v>0</v>
      </c>
      <c r="K803" s="249" t="s">
        <v>417</v>
      </c>
      <c r="L803" s="254"/>
      <c r="M803" s="255" t="s">
        <v>19</v>
      </c>
      <c r="N803" s="256" t="s">
        <v>48</v>
      </c>
      <c r="O803" s="82"/>
      <c r="P803" s="219">
        <f>O803*H803</f>
        <v>0</v>
      </c>
      <c r="Q803" s="219">
        <v>0</v>
      </c>
      <c r="R803" s="219">
        <f>Q803*H803</f>
        <v>0</v>
      </c>
      <c r="S803" s="219">
        <v>0</v>
      </c>
      <c r="T803" s="220">
        <f>S803*H803</f>
        <v>0</v>
      </c>
      <c r="AR803" s="221" t="s">
        <v>390</v>
      </c>
      <c r="AT803" s="221" t="s">
        <v>218</v>
      </c>
      <c r="AU803" s="221" t="s">
        <v>185</v>
      </c>
      <c r="AY803" s="16" t="s">
        <v>165</v>
      </c>
      <c r="BE803" s="222">
        <f>IF(N803="základní",J803,0)</f>
        <v>0</v>
      </c>
      <c r="BF803" s="222">
        <f>IF(N803="snížená",J803,0)</f>
        <v>0</v>
      </c>
      <c r="BG803" s="222">
        <f>IF(N803="zákl. přenesená",J803,0)</f>
        <v>0</v>
      </c>
      <c r="BH803" s="222">
        <f>IF(N803="sníž. přenesená",J803,0)</f>
        <v>0</v>
      </c>
      <c r="BI803" s="222">
        <f>IF(N803="nulová",J803,0)</f>
        <v>0</v>
      </c>
      <c r="BJ803" s="16" t="s">
        <v>85</v>
      </c>
      <c r="BK803" s="222">
        <f>ROUND(I803*H803,2)</f>
        <v>0</v>
      </c>
      <c r="BL803" s="16" t="s">
        <v>258</v>
      </c>
      <c r="BM803" s="221" t="s">
        <v>1610</v>
      </c>
    </row>
    <row r="804" s="1" customFormat="1" ht="36" customHeight="1">
      <c r="B804" s="37"/>
      <c r="C804" s="247" t="s">
        <v>1611</v>
      </c>
      <c r="D804" s="247" t="s">
        <v>218</v>
      </c>
      <c r="E804" s="248" t="s">
        <v>1612</v>
      </c>
      <c r="F804" s="249" t="s">
        <v>1613</v>
      </c>
      <c r="G804" s="250" t="s">
        <v>377</v>
      </c>
      <c r="H804" s="251">
        <v>5</v>
      </c>
      <c r="I804" s="252"/>
      <c r="J804" s="253">
        <f>ROUND(I804*H804,2)</f>
        <v>0</v>
      </c>
      <c r="K804" s="249" t="s">
        <v>417</v>
      </c>
      <c r="L804" s="254"/>
      <c r="M804" s="255" t="s">
        <v>19</v>
      </c>
      <c r="N804" s="256" t="s">
        <v>48</v>
      </c>
      <c r="O804" s="82"/>
      <c r="P804" s="219">
        <f>O804*H804</f>
        <v>0</v>
      </c>
      <c r="Q804" s="219">
        <v>0</v>
      </c>
      <c r="R804" s="219">
        <f>Q804*H804</f>
        <v>0</v>
      </c>
      <c r="S804" s="219">
        <v>0</v>
      </c>
      <c r="T804" s="220">
        <f>S804*H804</f>
        <v>0</v>
      </c>
      <c r="AR804" s="221" t="s">
        <v>390</v>
      </c>
      <c r="AT804" s="221" t="s">
        <v>218</v>
      </c>
      <c r="AU804" s="221" t="s">
        <v>185</v>
      </c>
      <c r="AY804" s="16" t="s">
        <v>165</v>
      </c>
      <c r="BE804" s="222">
        <f>IF(N804="základní",J804,0)</f>
        <v>0</v>
      </c>
      <c r="BF804" s="222">
        <f>IF(N804="snížená",J804,0)</f>
        <v>0</v>
      </c>
      <c r="BG804" s="222">
        <f>IF(N804="zákl. přenesená",J804,0)</f>
        <v>0</v>
      </c>
      <c r="BH804" s="222">
        <f>IF(N804="sníž. přenesená",J804,0)</f>
        <v>0</v>
      </c>
      <c r="BI804" s="222">
        <f>IF(N804="nulová",J804,0)</f>
        <v>0</v>
      </c>
      <c r="BJ804" s="16" t="s">
        <v>85</v>
      </c>
      <c r="BK804" s="222">
        <f>ROUND(I804*H804,2)</f>
        <v>0</v>
      </c>
      <c r="BL804" s="16" t="s">
        <v>258</v>
      </c>
      <c r="BM804" s="221" t="s">
        <v>1614</v>
      </c>
    </row>
    <row r="805" s="1" customFormat="1" ht="36" customHeight="1">
      <c r="B805" s="37"/>
      <c r="C805" s="247" t="s">
        <v>1615</v>
      </c>
      <c r="D805" s="247" t="s">
        <v>218</v>
      </c>
      <c r="E805" s="248" t="s">
        <v>1616</v>
      </c>
      <c r="F805" s="249" t="s">
        <v>1617</v>
      </c>
      <c r="G805" s="250" t="s">
        <v>377</v>
      </c>
      <c r="H805" s="251">
        <v>1</v>
      </c>
      <c r="I805" s="252"/>
      <c r="J805" s="253">
        <f>ROUND(I805*H805,2)</f>
        <v>0</v>
      </c>
      <c r="K805" s="249" t="s">
        <v>417</v>
      </c>
      <c r="L805" s="254"/>
      <c r="M805" s="255" t="s">
        <v>19</v>
      </c>
      <c r="N805" s="256" t="s">
        <v>48</v>
      </c>
      <c r="O805" s="82"/>
      <c r="P805" s="219">
        <f>O805*H805</f>
        <v>0</v>
      </c>
      <c r="Q805" s="219">
        <v>0</v>
      </c>
      <c r="R805" s="219">
        <f>Q805*H805</f>
        <v>0</v>
      </c>
      <c r="S805" s="219">
        <v>0</v>
      </c>
      <c r="T805" s="220">
        <f>S805*H805</f>
        <v>0</v>
      </c>
      <c r="AR805" s="221" t="s">
        <v>390</v>
      </c>
      <c r="AT805" s="221" t="s">
        <v>218</v>
      </c>
      <c r="AU805" s="221" t="s">
        <v>185</v>
      </c>
      <c r="AY805" s="16" t="s">
        <v>165</v>
      </c>
      <c r="BE805" s="222">
        <f>IF(N805="základní",J805,0)</f>
        <v>0</v>
      </c>
      <c r="BF805" s="222">
        <f>IF(N805="snížená",J805,0)</f>
        <v>0</v>
      </c>
      <c r="BG805" s="222">
        <f>IF(N805="zákl. přenesená",J805,0)</f>
        <v>0</v>
      </c>
      <c r="BH805" s="222">
        <f>IF(N805="sníž. přenesená",J805,0)</f>
        <v>0</v>
      </c>
      <c r="BI805" s="222">
        <f>IF(N805="nulová",J805,0)</f>
        <v>0</v>
      </c>
      <c r="BJ805" s="16" t="s">
        <v>85</v>
      </c>
      <c r="BK805" s="222">
        <f>ROUND(I805*H805,2)</f>
        <v>0</v>
      </c>
      <c r="BL805" s="16" t="s">
        <v>258</v>
      </c>
      <c r="BM805" s="221" t="s">
        <v>1618</v>
      </c>
    </row>
    <row r="806" s="1" customFormat="1" ht="36" customHeight="1">
      <c r="B806" s="37"/>
      <c r="C806" s="247" t="s">
        <v>1619</v>
      </c>
      <c r="D806" s="247" t="s">
        <v>218</v>
      </c>
      <c r="E806" s="248" t="s">
        <v>1620</v>
      </c>
      <c r="F806" s="249" t="s">
        <v>1621</v>
      </c>
      <c r="G806" s="250" t="s">
        <v>377</v>
      </c>
      <c r="H806" s="251">
        <v>1</v>
      </c>
      <c r="I806" s="252"/>
      <c r="J806" s="253">
        <f>ROUND(I806*H806,2)</f>
        <v>0</v>
      </c>
      <c r="K806" s="249" t="s">
        <v>417</v>
      </c>
      <c r="L806" s="254"/>
      <c r="M806" s="255" t="s">
        <v>19</v>
      </c>
      <c r="N806" s="256" t="s">
        <v>48</v>
      </c>
      <c r="O806" s="82"/>
      <c r="P806" s="219">
        <f>O806*H806</f>
        <v>0</v>
      </c>
      <c r="Q806" s="219">
        <v>0</v>
      </c>
      <c r="R806" s="219">
        <f>Q806*H806</f>
        <v>0</v>
      </c>
      <c r="S806" s="219">
        <v>0</v>
      </c>
      <c r="T806" s="220">
        <f>S806*H806</f>
        <v>0</v>
      </c>
      <c r="AR806" s="221" t="s">
        <v>390</v>
      </c>
      <c r="AT806" s="221" t="s">
        <v>218</v>
      </c>
      <c r="AU806" s="221" t="s">
        <v>185</v>
      </c>
      <c r="AY806" s="16" t="s">
        <v>165</v>
      </c>
      <c r="BE806" s="222">
        <f>IF(N806="základní",J806,0)</f>
        <v>0</v>
      </c>
      <c r="BF806" s="222">
        <f>IF(N806="snížená",J806,0)</f>
        <v>0</v>
      </c>
      <c r="BG806" s="222">
        <f>IF(N806="zákl. přenesená",J806,0)</f>
        <v>0</v>
      </c>
      <c r="BH806" s="222">
        <f>IF(N806="sníž. přenesená",J806,0)</f>
        <v>0</v>
      </c>
      <c r="BI806" s="222">
        <f>IF(N806="nulová",J806,0)</f>
        <v>0</v>
      </c>
      <c r="BJ806" s="16" t="s">
        <v>85</v>
      </c>
      <c r="BK806" s="222">
        <f>ROUND(I806*H806,2)</f>
        <v>0</v>
      </c>
      <c r="BL806" s="16" t="s">
        <v>258</v>
      </c>
      <c r="BM806" s="221" t="s">
        <v>1622</v>
      </c>
    </row>
    <row r="807" s="1" customFormat="1" ht="48" customHeight="1">
      <c r="B807" s="37"/>
      <c r="C807" s="247" t="s">
        <v>1623</v>
      </c>
      <c r="D807" s="247" t="s">
        <v>218</v>
      </c>
      <c r="E807" s="248" t="s">
        <v>1624</v>
      </c>
      <c r="F807" s="249" t="s">
        <v>1625</v>
      </c>
      <c r="G807" s="250" t="s">
        <v>324</v>
      </c>
      <c r="H807" s="251">
        <v>300</v>
      </c>
      <c r="I807" s="252"/>
      <c r="J807" s="253">
        <f>ROUND(I807*H807,2)</f>
        <v>0</v>
      </c>
      <c r="K807" s="249" t="s">
        <v>417</v>
      </c>
      <c r="L807" s="254"/>
      <c r="M807" s="255" t="s">
        <v>19</v>
      </c>
      <c r="N807" s="256" t="s">
        <v>48</v>
      </c>
      <c r="O807" s="82"/>
      <c r="P807" s="219">
        <f>O807*H807</f>
        <v>0</v>
      </c>
      <c r="Q807" s="219">
        <v>0</v>
      </c>
      <c r="R807" s="219">
        <f>Q807*H807</f>
        <v>0</v>
      </c>
      <c r="S807" s="219">
        <v>0</v>
      </c>
      <c r="T807" s="220">
        <f>S807*H807</f>
        <v>0</v>
      </c>
      <c r="AR807" s="221" t="s">
        <v>390</v>
      </c>
      <c r="AT807" s="221" t="s">
        <v>218</v>
      </c>
      <c r="AU807" s="221" t="s">
        <v>185</v>
      </c>
      <c r="AY807" s="16" t="s">
        <v>165</v>
      </c>
      <c r="BE807" s="222">
        <f>IF(N807="základní",J807,0)</f>
        <v>0</v>
      </c>
      <c r="BF807" s="222">
        <f>IF(N807="snížená",J807,0)</f>
        <v>0</v>
      </c>
      <c r="BG807" s="222">
        <f>IF(N807="zákl. přenesená",J807,0)</f>
        <v>0</v>
      </c>
      <c r="BH807" s="222">
        <f>IF(N807="sníž. přenesená",J807,0)</f>
        <v>0</v>
      </c>
      <c r="BI807" s="222">
        <f>IF(N807="nulová",J807,0)</f>
        <v>0</v>
      </c>
      <c r="BJ807" s="16" t="s">
        <v>85</v>
      </c>
      <c r="BK807" s="222">
        <f>ROUND(I807*H807,2)</f>
        <v>0</v>
      </c>
      <c r="BL807" s="16" t="s">
        <v>258</v>
      </c>
      <c r="BM807" s="221" t="s">
        <v>1626</v>
      </c>
    </row>
    <row r="808" s="1" customFormat="1" ht="48" customHeight="1">
      <c r="B808" s="37"/>
      <c r="C808" s="247" t="s">
        <v>1627</v>
      </c>
      <c r="D808" s="247" t="s">
        <v>218</v>
      </c>
      <c r="E808" s="248" t="s">
        <v>1628</v>
      </c>
      <c r="F808" s="249" t="s">
        <v>1629</v>
      </c>
      <c r="G808" s="250" t="s">
        <v>324</v>
      </c>
      <c r="H808" s="251">
        <v>50</v>
      </c>
      <c r="I808" s="252"/>
      <c r="J808" s="253">
        <f>ROUND(I808*H808,2)</f>
        <v>0</v>
      </c>
      <c r="K808" s="249" t="s">
        <v>417</v>
      </c>
      <c r="L808" s="254"/>
      <c r="M808" s="255" t="s">
        <v>19</v>
      </c>
      <c r="N808" s="256" t="s">
        <v>48</v>
      </c>
      <c r="O808" s="82"/>
      <c r="P808" s="219">
        <f>O808*H808</f>
        <v>0</v>
      </c>
      <c r="Q808" s="219">
        <v>0</v>
      </c>
      <c r="R808" s="219">
        <f>Q808*H808</f>
        <v>0</v>
      </c>
      <c r="S808" s="219">
        <v>0</v>
      </c>
      <c r="T808" s="220">
        <f>S808*H808</f>
        <v>0</v>
      </c>
      <c r="AR808" s="221" t="s">
        <v>390</v>
      </c>
      <c r="AT808" s="221" t="s">
        <v>218</v>
      </c>
      <c r="AU808" s="221" t="s">
        <v>185</v>
      </c>
      <c r="AY808" s="16" t="s">
        <v>165</v>
      </c>
      <c r="BE808" s="222">
        <f>IF(N808="základní",J808,0)</f>
        <v>0</v>
      </c>
      <c r="BF808" s="222">
        <f>IF(N808="snížená",J808,0)</f>
        <v>0</v>
      </c>
      <c r="BG808" s="222">
        <f>IF(N808="zákl. přenesená",J808,0)</f>
        <v>0</v>
      </c>
      <c r="BH808" s="222">
        <f>IF(N808="sníž. přenesená",J808,0)</f>
        <v>0</v>
      </c>
      <c r="BI808" s="222">
        <f>IF(N808="nulová",J808,0)</f>
        <v>0</v>
      </c>
      <c r="BJ808" s="16" t="s">
        <v>85</v>
      </c>
      <c r="BK808" s="222">
        <f>ROUND(I808*H808,2)</f>
        <v>0</v>
      </c>
      <c r="BL808" s="16" t="s">
        <v>258</v>
      </c>
      <c r="BM808" s="221" t="s">
        <v>1630</v>
      </c>
    </row>
    <row r="809" s="1" customFormat="1" ht="36" customHeight="1">
      <c r="B809" s="37"/>
      <c r="C809" s="247" t="s">
        <v>1631</v>
      </c>
      <c r="D809" s="247" t="s">
        <v>218</v>
      </c>
      <c r="E809" s="248" t="s">
        <v>1632</v>
      </c>
      <c r="F809" s="249" t="s">
        <v>1633</v>
      </c>
      <c r="G809" s="250" t="s">
        <v>324</v>
      </c>
      <c r="H809" s="251">
        <v>350</v>
      </c>
      <c r="I809" s="252"/>
      <c r="J809" s="253">
        <f>ROUND(I809*H809,2)</f>
        <v>0</v>
      </c>
      <c r="K809" s="249" t="s">
        <v>417</v>
      </c>
      <c r="L809" s="254"/>
      <c r="M809" s="255" t="s">
        <v>19</v>
      </c>
      <c r="N809" s="256" t="s">
        <v>48</v>
      </c>
      <c r="O809" s="82"/>
      <c r="P809" s="219">
        <f>O809*H809</f>
        <v>0</v>
      </c>
      <c r="Q809" s="219">
        <v>0</v>
      </c>
      <c r="R809" s="219">
        <f>Q809*H809</f>
        <v>0</v>
      </c>
      <c r="S809" s="219">
        <v>0</v>
      </c>
      <c r="T809" s="220">
        <f>S809*H809</f>
        <v>0</v>
      </c>
      <c r="AR809" s="221" t="s">
        <v>390</v>
      </c>
      <c r="AT809" s="221" t="s">
        <v>218</v>
      </c>
      <c r="AU809" s="221" t="s">
        <v>185</v>
      </c>
      <c r="AY809" s="16" t="s">
        <v>165</v>
      </c>
      <c r="BE809" s="222">
        <f>IF(N809="základní",J809,0)</f>
        <v>0</v>
      </c>
      <c r="BF809" s="222">
        <f>IF(N809="snížená",J809,0)</f>
        <v>0</v>
      </c>
      <c r="BG809" s="222">
        <f>IF(N809="zákl. přenesená",J809,0)</f>
        <v>0</v>
      </c>
      <c r="BH809" s="222">
        <f>IF(N809="sníž. přenesená",J809,0)</f>
        <v>0</v>
      </c>
      <c r="BI809" s="222">
        <f>IF(N809="nulová",J809,0)</f>
        <v>0</v>
      </c>
      <c r="BJ809" s="16" t="s">
        <v>85</v>
      </c>
      <c r="BK809" s="222">
        <f>ROUND(I809*H809,2)</f>
        <v>0</v>
      </c>
      <c r="BL809" s="16" t="s">
        <v>258</v>
      </c>
      <c r="BM809" s="221" t="s">
        <v>1634</v>
      </c>
    </row>
    <row r="810" s="1" customFormat="1" ht="60" customHeight="1">
      <c r="B810" s="37"/>
      <c r="C810" s="247" t="s">
        <v>1635</v>
      </c>
      <c r="D810" s="247" t="s">
        <v>218</v>
      </c>
      <c r="E810" s="248" t="s">
        <v>1636</v>
      </c>
      <c r="F810" s="249" t="s">
        <v>1637</v>
      </c>
      <c r="G810" s="250" t="s">
        <v>324</v>
      </c>
      <c r="H810" s="251">
        <v>360</v>
      </c>
      <c r="I810" s="252"/>
      <c r="J810" s="253">
        <f>ROUND(I810*H810,2)</f>
        <v>0</v>
      </c>
      <c r="K810" s="249" t="s">
        <v>417</v>
      </c>
      <c r="L810" s="254"/>
      <c r="M810" s="255" t="s">
        <v>19</v>
      </c>
      <c r="N810" s="256" t="s">
        <v>48</v>
      </c>
      <c r="O810" s="82"/>
      <c r="P810" s="219">
        <f>O810*H810</f>
        <v>0</v>
      </c>
      <c r="Q810" s="219">
        <v>0</v>
      </c>
      <c r="R810" s="219">
        <f>Q810*H810</f>
        <v>0</v>
      </c>
      <c r="S810" s="219">
        <v>0</v>
      </c>
      <c r="T810" s="220">
        <f>S810*H810</f>
        <v>0</v>
      </c>
      <c r="AR810" s="221" t="s">
        <v>390</v>
      </c>
      <c r="AT810" s="221" t="s">
        <v>218</v>
      </c>
      <c r="AU810" s="221" t="s">
        <v>185</v>
      </c>
      <c r="AY810" s="16" t="s">
        <v>165</v>
      </c>
      <c r="BE810" s="222">
        <f>IF(N810="základní",J810,0)</f>
        <v>0</v>
      </c>
      <c r="BF810" s="222">
        <f>IF(N810="snížená",J810,0)</f>
        <v>0</v>
      </c>
      <c r="BG810" s="222">
        <f>IF(N810="zákl. přenesená",J810,0)</f>
        <v>0</v>
      </c>
      <c r="BH810" s="222">
        <f>IF(N810="sníž. přenesená",J810,0)</f>
        <v>0</v>
      </c>
      <c r="BI810" s="222">
        <f>IF(N810="nulová",J810,0)</f>
        <v>0</v>
      </c>
      <c r="BJ810" s="16" t="s">
        <v>85</v>
      </c>
      <c r="BK810" s="222">
        <f>ROUND(I810*H810,2)</f>
        <v>0</v>
      </c>
      <c r="BL810" s="16" t="s">
        <v>258</v>
      </c>
      <c r="BM810" s="221" t="s">
        <v>1638</v>
      </c>
    </row>
    <row r="811" s="1" customFormat="1" ht="36" customHeight="1">
      <c r="B811" s="37"/>
      <c r="C811" s="247" t="s">
        <v>1639</v>
      </c>
      <c r="D811" s="247" t="s">
        <v>218</v>
      </c>
      <c r="E811" s="248" t="s">
        <v>1640</v>
      </c>
      <c r="F811" s="249" t="s">
        <v>1641</v>
      </c>
      <c r="G811" s="250" t="s">
        <v>377</v>
      </c>
      <c r="H811" s="251">
        <v>44</v>
      </c>
      <c r="I811" s="252"/>
      <c r="J811" s="253">
        <f>ROUND(I811*H811,2)</f>
        <v>0</v>
      </c>
      <c r="K811" s="249" t="s">
        <v>417</v>
      </c>
      <c r="L811" s="254"/>
      <c r="M811" s="255" t="s">
        <v>19</v>
      </c>
      <c r="N811" s="256" t="s">
        <v>48</v>
      </c>
      <c r="O811" s="82"/>
      <c r="P811" s="219">
        <f>O811*H811</f>
        <v>0</v>
      </c>
      <c r="Q811" s="219">
        <v>0</v>
      </c>
      <c r="R811" s="219">
        <f>Q811*H811</f>
        <v>0</v>
      </c>
      <c r="S811" s="219">
        <v>0</v>
      </c>
      <c r="T811" s="220">
        <f>S811*H811</f>
        <v>0</v>
      </c>
      <c r="AR811" s="221" t="s">
        <v>390</v>
      </c>
      <c r="AT811" s="221" t="s">
        <v>218</v>
      </c>
      <c r="AU811" s="221" t="s">
        <v>185</v>
      </c>
      <c r="AY811" s="16" t="s">
        <v>165</v>
      </c>
      <c r="BE811" s="222">
        <f>IF(N811="základní",J811,0)</f>
        <v>0</v>
      </c>
      <c r="BF811" s="222">
        <f>IF(N811="snížená",J811,0)</f>
        <v>0</v>
      </c>
      <c r="BG811" s="222">
        <f>IF(N811="zákl. přenesená",J811,0)</f>
        <v>0</v>
      </c>
      <c r="BH811" s="222">
        <f>IF(N811="sníž. přenesená",J811,0)</f>
        <v>0</v>
      </c>
      <c r="BI811" s="222">
        <f>IF(N811="nulová",J811,0)</f>
        <v>0</v>
      </c>
      <c r="BJ811" s="16" t="s">
        <v>85</v>
      </c>
      <c r="BK811" s="222">
        <f>ROUND(I811*H811,2)</f>
        <v>0</v>
      </c>
      <c r="BL811" s="16" t="s">
        <v>258</v>
      </c>
      <c r="BM811" s="221" t="s">
        <v>1642</v>
      </c>
    </row>
    <row r="812" s="1" customFormat="1" ht="36" customHeight="1">
      <c r="B812" s="37"/>
      <c r="C812" s="247" t="s">
        <v>1643</v>
      </c>
      <c r="D812" s="247" t="s">
        <v>218</v>
      </c>
      <c r="E812" s="248" t="s">
        <v>1644</v>
      </c>
      <c r="F812" s="249" t="s">
        <v>1645</v>
      </c>
      <c r="G812" s="250" t="s">
        <v>377</v>
      </c>
      <c r="H812" s="251">
        <v>2</v>
      </c>
      <c r="I812" s="252"/>
      <c r="J812" s="253">
        <f>ROUND(I812*H812,2)</f>
        <v>0</v>
      </c>
      <c r="K812" s="249" t="s">
        <v>417</v>
      </c>
      <c r="L812" s="254"/>
      <c r="M812" s="255" t="s">
        <v>19</v>
      </c>
      <c r="N812" s="256" t="s">
        <v>48</v>
      </c>
      <c r="O812" s="82"/>
      <c r="P812" s="219">
        <f>O812*H812</f>
        <v>0</v>
      </c>
      <c r="Q812" s="219">
        <v>0</v>
      </c>
      <c r="R812" s="219">
        <f>Q812*H812</f>
        <v>0</v>
      </c>
      <c r="S812" s="219">
        <v>0</v>
      </c>
      <c r="T812" s="220">
        <f>S812*H812</f>
        <v>0</v>
      </c>
      <c r="AR812" s="221" t="s">
        <v>390</v>
      </c>
      <c r="AT812" s="221" t="s">
        <v>218</v>
      </c>
      <c r="AU812" s="221" t="s">
        <v>185</v>
      </c>
      <c r="AY812" s="16" t="s">
        <v>165</v>
      </c>
      <c r="BE812" s="222">
        <f>IF(N812="základní",J812,0)</f>
        <v>0</v>
      </c>
      <c r="BF812" s="222">
        <f>IF(N812="snížená",J812,0)</f>
        <v>0</v>
      </c>
      <c r="BG812" s="222">
        <f>IF(N812="zákl. přenesená",J812,0)</f>
        <v>0</v>
      </c>
      <c r="BH812" s="222">
        <f>IF(N812="sníž. přenesená",J812,0)</f>
        <v>0</v>
      </c>
      <c r="BI812" s="222">
        <f>IF(N812="nulová",J812,0)</f>
        <v>0</v>
      </c>
      <c r="BJ812" s="16" t="s">
        <v>85</v>
      </c>
      <c r="BK812" s="222">
        <f>ROUND(I812*H812,2)</f>
        <v>0</v>
      </c>
      <c r="BL812" s="16" t="s">
        <v>258</v>
      </c>
      <c r="BM812" s="221" t="s">
        <v>1646</v>
      </c>
    </row>
    <row r="813" s="1" customFormat="1" ht="36" customHeight="1">
      <c r="B813" s="37"/>
      <c r="C813" s="247" t="s">
        <v>1647</v>
      </c>
      <c r="D813" s="247" t="s">
        <v>218</v>
      </c>
      <c r="E813" s="248" t="s">
        <v>1648</v>
      </c>
      <c r="F813" s="249" t="s">
        <v>1649</v>
      </c>
      <c r="G813" s="250" t="s">
        <v>431</v>
      </c>
      <c r="H813" s="251">
        <v>1</v>
      </c>
      <c r="I813" s="252"/>
      <c r="J813" s="253">
        <f>ROUND(I813*H813,2)</f>
        <v>0</v>
      </c>
      <c r="K813" s="249" t="s">
        <v>417</v>
      </c>
      <c r="L813" s="254"/>
      <c r="M813" s="255" t="s">
        <v>19</v>
      </c>
      <c r="N813" s="256" t="s">
        <v>48</v>
      </c>
      <c r="O813" s="82"/>
      <c r="P813" s="219">
        <f>O813*H813</f>
        <v>0</v>
      </c>
      <c r="Q813" s="219">
        <v>0</v>
      </c>
      <c r="R813" s="219">
        <f>Q813*H813</f>
        <v>0</v>
      </c>
      <c r="S813" s="219">
        <v>0</v>
      </c>
      <c r="T813" s="220">
        <f>S813*H813</f>
        <v>0</v>
      </c>
      <c r="AR813" s="221" t="s">
        <v>390</v>
      </c>
      <c r="AT813" s="221" t="s">
        <v>218</v>
      </c>
      <c r="AU813" s="221" t="s">
        <v>185</v>
      </c>
      <c r="AY813" s="16" t="s">
        <v>165</v>
      </c>
      <c r="BE813" s="222">
        <f>IF(N813="základní",J813,0)</f>
        <v>0</v>
      </c>
      <c r="BF813" s="222">
        <f>IF(N813="snížená",J813,0)</f>
        <v>0</v>
      </c>
      <c r="BG813" s="222">
        <f>IF(N813="zákl. přenesená",J813,0)</f>
        <v>0</v>
      </c>
      <c r="BH813" s="222">
        <f>IF(N813="sníž. přenesená",J813,0)</f>
        <v>0</v>
      </c>
      <c r="BI813" s="222">
        <f>IF(N813="nulová",J813,0)</f>
        <v>0</v>
      </c>
      <c r="BJ813" s="16" t="s">
        <v>85</v>
      </c>
      <c r="BK813" s="222">
        <f>ROUND(I813*H813,2)</f>
        <v>0</v>
      </c>
      <c r="BL813" s="16" t="s">
        <v>258</v>
      </c>
      <c r="BM813" s="221" t="s">
        <v>1650</v>
      </c>
    </row>
    <row r="814" s="11" customFormat="1" ht="20.88" customHeight="1">
      <c r="B814" s="194"/>
      <c r="C814" s="195"/>
      <c r="D814" s="196" t="s">
        <v>76</v>
      </c>
      <c r="E814" s="208" t="s">
        <v>1651</v>
      </c>
      <c r="F814" s="208" t="s">
        <v>1652</v>
      </c>
      <c r="G814" s="195"/>
      <c r="H814" s="195"/>
      <c r="I814" s="198"/>
      <c r="J814" s="209">
        <f>BK814</f>
        <v>0</v>
      </c>
      <c r="K814" s="195"/>
      <c r="L814" s="200"/>
      <c r="M814" s="201"/>
      <c r="N814" s="202"/>
      <c r="O814" s="202"/>
      <c r="P814" s="203">
        <f>SUM(P815:P837)</f>
        <v>0</v>
      </c>
      <c r="Q814" s="202"/>
      <c r="R814" s="203">
        <f>SUM(R815:R837)</f>
        <v>0</v>
      </c>
      <c r="S814" s="202"/>
      <c r="T814" s="204">
        <f>SUM(T815:T837)</f>
        <v>0</v>
      </c>
      <c r="AR814" s="205" t="s">
        <v>87</v>
      </c>
      <c r="AT814" s="206" t="s">
        <v>76</v>
      </c>
      <c r="AU814" s="206" t="s">
        <v>87</v>
      </c>
      <c r="AY814" s="205" t="s">
        <v>165</v>
      </c>
      <c r="BK814" s="207">
        <f>SUM(BK815:BK837)</f>
        <v>0</v>
      </c>
    </row>
    <row r="815" s="1" customFormat="1" ht="48" customHeight="1">
      <c r="B815" s="37"/>
      <c r="C815" s="210" t="s">
        <v>1653</v>
      </c>
      <c r="D815" s="210" t="s">
        <v>167</v>
      </c>
      <c r="E815" s="211" t="s">
        <v>1654</v>
      </c>
      <c r="F815" s="212" t="s">
        <v>1655</v>
      </c>
      <c r="G815" s="213" t="s">
        <v>431</v>
      </c>
      <c r="H815" s="214">
        <v>1</v>
      </c>
      <c r="I815" s="215"/>
      <c r="J815" s="216">
        <f>ROUND(I815*H815,2)</f>
        <v>0</v>
      </c>
      <c r="K815" s="212" t="s">
        <v>417</v>
      </c>
      <c r="L815" s="42"/>
      <c r="M815" s="217" t="s">
        <v>19</v>
      </c>
      <c r="N815" s="218" t="s">
        <v>48</v>
      </c>
      <c r="O815" s="82"/>
      <c r="P815" s="219">
        <f>O815*H815</f>
        <v>0</v>
      </c>
      <c r="Q815" s="219">
        <v>0</v>
      </c>
      <c r="R815" s="219">
        <f>Q815*H815</f>
        <v>0</v>
      </c>
      <c r="S815" s="219">
        <v>0</v>
      </c>
      <c r="T815" s="220">
        <f>S815*H815</f>
        <v>0</v>
      </c>
      <c r="AR815" s="221" t="s">
        <v>258</v>
      </c>
      <c r="AT815" s="221" t="s">
        <v>167</v>
      </c>
      <c r="AU815" s="221" t="s">
        <v>185</v>
      </c>
      <c r="AY815" s="16" t="s">
        <v>165</v>
      </c>
      <c r="BE815" s="222">
        <f>IF(N815="základní",J815,0)</f>
        <v>0</v>
      </c>
      <c r="BF815" s="222">
        <f>IF(N815="snížená",J815,0)</f>
        <v>0</v>
      </c>
      <c r="BG815" s="222">
        <f>IF(N815="zákl. přenesená",J815,0)</f>
        <v>0</v>
      </c>
      <c r="BH815" s="222">
        <f>IF(N815="sníž. přenesená",J815,0)</f>
        <v>0</v>
      </c>
      <c r="BI815" s="222">
        <f>IF(N815="nulová",J815,0)</f>
        <v>0</v>
      </c>
      <c r="BJ815" s="16" t="s">
        <v>85</v>
      </c>
      <c r="BK815" s="222">
        <f>ROUND(I815*H815,2)</f>
        <v>0</v>
      </c>
      <c r="BL815" s="16" t="s">
        <v>258</v>
      </c>
      <c r="BM815" s="221" t="s">
        <v>1656</v>
      </c>
    </row>
    <row r="816" s="1" customFormat="1" ht="36" customHeight="1">
      <c r="B816" s="37"/>
      <c r="C816" s="210" t="s">
        <v>1657</v>
      </c>
      <c r="D816" s="210" t="s">
        <v>167</v>
      </c>
      <c r="E816" s="211" t="s">
        <v>1658</v>
      </c>
      <c r="F816" s="212" t="s">
        <v>1659</v>
      </c>
      <c r="G816" s="213" t="s">
        <v>377</v>
      </c>
      <c r="H816" s="214">
        <v>1</v>
      </c>
      <c r="I816" s="215"/>
      <c r="J816" s="216">
        <f>ROUND(I816*H816,2)</f>
        <v>0</v>
      </c>
      <c r="K816" s="212" t="s">
        <v>417</v>
      </c>
      <c r="L816" s="42"/>
      <c r="M816" s="217" t="s">
        <v>19</v>
      </c>
      <c r="N816" s="218" t="s">
        <v>48</v>
      </c>
      <c r="O816" s="82"/>
      <c r="P816" s="219">
        <f>O816*H816</f>
        <v>0</v>
      </c>
      <c r="Q816" s="219">
        <v>0</v>
      </c>
      <c r="R816" s="219">
        <f>Q816*H816</f>
        <v>0</v>
      </c>
      <c r="S816" s="219">
        <v>0</v>
      </c>
      <c r="T816" s="220">
        <f>S816*H816</f>
        <v>0</v>
      </c>
      <c r="AR816" s="221" t="s">
        <v>258</v>
      </c>
      <c r="AT816" s="221" t="s">
        <v>167</v>
      </c>
      <c r="AU816" s="221" t="s">
        <v>185</v>
      </c>
      <c r="AY816" s="16" t="s">
        <v>165</v>
      </c>
      <c r="BE816" s="222">
        <f>IF(N816="základní",J816,0)</f>
        <v>0</v>
      </c>
      <c r="BF816" s="222">
        <f>IF(N816="snížená",J816,0)</f>
        <v>0</v>
      </c>
      <c r="BG816" s="222">
        <f>IF(N816="zákl. přenesená",J816,0)</f>
        <v>0</v>
      </c>
      <c r="BH816" s="222">
        <f>IF(N816="sníž. přenesená",J816,0)</f>
        <v>0</v>
      </c>
      <c r="BI816" s="222">
        <f>IF(N816="nulová",J816,0)</f>
        <v>0</v>
      </c>
      <c r="BJ816" s="16" t="s">
        <v>85</v>
      </c>
      <c r="BK816" s="222">
        <f>ROUND(I816*H816,2)</f>
        <v>0</v>
      </c>
      <c r="BL816" s="16" t="s">
        <v>258</v>
      </c>
      <c r="BM816" s="221" t="s">
        <v>1660</v>
      </c>
    </row>
    <row r="817" s="1" customFormat="1" ht="36" customHeight="1">
      <c r="B817" s="37"/>
      <c r="C817" s="210" t="s">
        <v>1661</v>
      </c>
      <c r="D817" s="210" t="s">
        <v>167</v>
      </c>
      <c r="E817" s="211" t="s">
        <v>1662</v>
      </c>
      <c r="F817" s="212" t="s">
        <v>1597</v>
      </c>
      <c r="G817" s="213" t="s">
        <v>377</v>
      </c>
      <c r="H817" s="214">
        <v>1</v>
      </c>
      <c r="I817" s="215"/>
      <c r="J817" s="216">
        <f>ROUND(I817*H817,2)</f>
        <v>0</v>
      </c>
      <c r="K817" s="212" t="s">
        <v>417</v>
      </c>
      <c r="L817" s="42"/>
      <c r="M817" s="217" t="s">
        <v>19</v>
      </c>
      <c r="N817" s="218" t="s">
        <v>48</v>
      </c>
      <c r="O817" s="82"/>
      <c r="P817" s="219">
        <f>O817*H817</f>
        <v>0</v>
      </c>
      <c r="Q817" s="219">
        <v>0</v>
      </c>
      <c r="R817" s="219">
        <f>Q817*H817</f>
        <v>0</v>
      </c>
      <c r="S817" s="219">
        <v>0</v>
      </c>
      <c r="T817" s="220">
        <f>S817*H817</f>
        <v>0</v>
      </c>
      <c r="AR817" s="221" t="s">
        <v>258</v>
      </c>
      <c r="AT817" s="221" t="s">
        <v>167</v>
      </c>
      <c r="AU817" s="221" t="s">
        <v>185</v>
      </c>
      <c r="AY817" s="16" t="s">
        <v>165</v>
      </c>
      <c r="BE817" s="222">
        <f>IF(N817="základní",J817,0)</f>
        <v>0</v>
      </c>
      <c r="BF817" s="222">
        <f>IF(N817="snížená",J817,0)</f>
        <v>0</v>
      </c>
      <c r="BG817" s="222">
        <f>IF(N817="zákl. přenesená",J817,0)</f>
        <v>0</v>
      </c>
      <c r="BH817" s="222">
        <f>IF(N817="sníž. přenesená",J817,0)</f>
        <v>0</v>
      </c>
      <c r="BI817" s="222">
        <f>IF(N817="nulová",J817,0)</f>
        <v>0</v>
      </c>
      <c r="BJ817" s="16" t="s">
        <v>85</v>
      </c>
      <c r="BK817" s="222">
        <f>ROUND(I817*H817,2)</f>
        <v>0</v>
      </c>
      <c r="BL817" s="16" t="s">
        <v>258</v>
      </c>
      <c r="BM817" s="221" t="s">
        <v>1663</v>
      </c>
    </row>
    <row r="818" s="1" customFormat="1" ht="36" customHeight="1">
      <c r="B818" s="37"/>
      <c r="C818" s="210" t="s">
        <v>1664</v>
      </c>
      <c r="D818" s="210" t="s">
        <v>167</v>
      </c>
      <c r="E818" s="211" t="s">
        <v>1665</v>
      </c>
      <c r="F818" s="212" t="s">
        <v>1601</v>
      </c>
      <c r="G818" s="213" t="s">
        <v>377</v>
      </c>
      <c r="H818" s="214">
        <v>1</v>
      </c>
      <c r="I818" s="215"/>
      <c r="J818" s="216">
        <f>ROUND(I818*H818,2)</f>
        <v>0</v>
      </c>
      <c r="K818" s="212" t="s">
        <v>417</v>
      </c>
      <c r="L818" s="42"/>
      <c r="M818" s="217" t="s">
        <v>19</v>
      </c>
      <c r="N818" s="218" t="s">
        <v>48</v>
      </c>
      <c r="O818" s="82"/>
      <c r="P818" s="219">
        <f>O818*H818</f>
        <v>0</v>
      </c>
      <c r="Q818" s="219">
        <v>0</v>
      </c>
      <c r="R818" s="219">
        <f>Q818*H818</f>
        <v>0</v>
      </c>
      <c r="S818" s="219">
        <v>0</v>
      </c>
      <c r="T818" s="220">
        <f>S818*H818</f>
        <v>0</v>
      </c>
      <c r="AR818" s="221" t="s">
        <v>258</v>
      </c>
      <c r="AT818" s="221" t="s">
        <v>167</v>
      </c>
      <c r="AU818" s="221" t="s">
        <v>185</v>
      </c>
      <c r="AY818" s="16" t="s">
        <v>165</v>
      </c>
      <c r="BE818" s="222">
        <f>IF(N818="základní",J818,0)</f>
        <v>0</v>
      </c>
      <c r="BF818" s="222">
        <f>IF(N818="snížená",J818,0)</f>
        <v>0</v>
      </c>
      <c r="BG818" s="222">
        <f>IF(N818="zákl. přenesená",J818,0)</f>
        <v>0</v>
      </c>
      <c r="BH818" s="222">
        <f>IF(N818="sníž. přenesená",J818,0)</f>
        <v>0</v>
      </c>
      <c r="BI818" s="222">
        <f>IF(N818="nulová",J818,0)</f>
        <v>0</v>
      </c>
      <c r="BJ818" s="16" t="s">
        <v>85</v>
      </c>
      <c r="BK818" s="222">
        <f>ROUND(I818*H818,2)</f>
        <v>0</v>
      </c>
      <c r="BL818" s="16" t="s">
        <v>258</v>
      </c>
      <c r="BM818" s="221" t="s">
        <v>1666</v>
      </c>
    </row>
    <row r="819" s="1" customFormat="1" ht="36" customHeight="1">
      <c r="B819" s="37"/>
      <c r="C819" s="210" t="s">
        <v>1667</v>
      </c>
      <c r="D819" s="210" t="s">
        <v>167</v>
      </c>
      <c r="E819" s="211" t="s">
        <v>1668</v>
      </c>
      <c r="F819" s="212" t="s">
        <v>1605</v>
      </c>
      <c r="G819" s="213" t="s">
        <v>377</v>
      </c>
      <c r="H819" s="214">
        <v>1</v>
      </c>
      <c r="I819" s="215"/>
      <c r="J819" s="216">
        <f>ROUND(I819*H819,2)</f>
        <v>0</v>
      </c>
      <c r="K819" s="212" t="s">
        <v>417</v>
      </c>
      <c r="L819" s="42"/>
      <c r="M819" s="217" t="s">
        <v>19</v>
      </c>
      <c r="N819" s="218" t="s">
        <v>48</v>
      </c>
      <c r="O819" s="82"/>
      <c r="P819" s="219">
        <f>O819*H819</f>
        <v>0</v>
      </c>
      <c r="Q819" s="219">
        <v>0</v>
      </c>
      <c r="R819" s="219">
        <f>Q819*H819</f>
        <v>0</v>
      </c>
      <c r="S819" s="219">
        <v>0</v>
      </c>
      <c r="T819" s="220">
        <f>S819*H819</f>
        <v>0</v>
      </c>
      <c r="AR819" s="221" t="s">
        <v>258</v>
      </c>
      <c r="AT819" s="221" t="s">
        <v>167</v>
      </c>
      <c r="AU819" s="221" t="s">
        <v>185</v>
      </c>
      <c r="AY819" s="16" t="s">
        <v>165</v>
      </c>
      <c r="BE819" s="222">
        <f>IF(N819="základní",J819,0)</f>
        <v>0</v>
      </c>
      <c r="BF819" s="222">
        <f>IF(N819="snížená",J819,0)</f>
        <v>0</v>
      </c>
      <c r="BG819" s="222">
        <f>IF(N819="zákl. přenesená",J819,0)</f>
        <v>0</v>
      </c>
      <c r="BH819" s="222">
        <f>IF(N819="sníž. přenesená",J819,0)</f>
        <v>0</v>
      </c>
      <c r="BI819" s="222">
        <f>IF(N819="nulová",J819,0)</f>
        <v>0</v>
      </c>
      <c r="BJ819" s="16" t="s">
        <v>85</v>
      </c>
      <c r="BK819" s="222">
        <f>ROUND(I819*H819,2)</f>
        <v>0</v>
      </c>
      <c r="BL819" s="16" t="s">
        <v>258</v>
      </c>
      <c r="BM819" s="221" t="s">
        <v>1669</v>
      </c>
    </row>
    <row r="820" s="1" customFormat="1" ht="36" customHeight="1">
      <c r="B820" s="37"/>
      <c r="C820" s="210" t="s">
        <v>1670</v>
      </c>
      <c r="D820" s="210" t="s">
        <v>167</v>
      </c>
      <c r="E820" s="211" t="s">
        <v>1671</v>
      </c>
      <c r="F820" s="212" t="s">
        <v>1672</v>
      </c>
      <c r="G820" s="213" t="s">
        <v>377</v>
      </c>
      <c r="H820" s="214">
        <v>1</v>
      </c>
      <c r="I820" s="215"/>
      <c r="J820" s="216">
        <f>ROUND(I820*H820,2)</f>
        <v>0</v>
      </c>
      <c r="K820" s="212" t="s">
        <v>417</v>
      </c>
      <c r="L820" s="42"/>
      <c r="M820" s="217" t="s">
        <v>19</v>
      </c>
      <c r="N820" s="218" t="s">
        <v>48</v>
      </c>
      <c r="O820" s="82"/>
      <c r="P820" s="219">
        <f>O820*H820</f>
        <v>0</v>
      </c>
      <c r="Q820" s="219">
        <v>0</v>
      </c>
      <c r="R820" s="219">
        <f>Q820*H820</f>
        <v>0</v>
      </c>
      <c r="S820" s="219">
        <v>0</v>
      </c>
      <c r="T820" s="220">
        <f>S820*H820</f>
        <v>0</v>
      </c>
      <c r="AR820" s="221" t="s">
        <v>258</v>
      </c>
      <c r="AT820" s="221" t="s">
        <v>167</v>
      </c>
      <c r="AU820" s="221" t="s">
        <v>185</v>
      </c>
      <c r="AY820" s="16" t="s">
        <v>165</v>
      </c>
      <c r="BE820" s="222">
        <f>IF(N820="základní",J820,0)</f>
        <v>0</v>
      </c>
      <c r="BF820" s="222">
        <f>IF(N820="snížená",J820,0)</f>
        <v>0</v>
      </c>
      <c r="BG820" s="222">
        <f>IF(N820="zákl. přenesená",J820,0)</f>
        <v>0</v>
      </c>
      <c r="BH820" s="222">
        <f>IF(N820="sníž. přenesená",J820,0)</f>
        <v>0</v>
      </c>
      <c r="BI820" s="222">
        <f>IF(N820="nulová",J820,0)</f>
        <v>0</v>
      </c>
      <c r="BJ820" s="16" t="s">
        <v>85</v>
      </c>
      <c r="BK820" s="222">
        <f>ROUND(I820*H820,2)</f>
        <v>0</v>
      </c>
      <c r="BL820" s="16" t="s">
        <v>258</v>
      </c>
      <c r="BM820" s="221" t="s">
        <v>1673</v>
      </c>
    </row>
    <row r="821" s="1" customFormat="1" ht="36" customHeight="1">
      <c r="B821" s="37"/>
      <c r="C821" s="210" t="s">
        <v>1674</v>
      </c>
      <c r="D821" s="210" t="s">
        <v>167</v>
      </c>
      <c r="E821" s="211" t="s">
        <v>1675</v>
      </c>
      <c r="F821" s="212" t="s">
        <v>1613</v>
      </c>
      <c r="G821" s="213" t="s">
        <v>377</v>
      </c>
      <c r="H821" s="214">
        <v>5</v>
      </c>
      <c r="I821" s="215"/>
      <c r="J821" s="216">
        <f>ROUND(I821*H821,2)</f>
        <v>0</v>
      </c>
      <c r="K821" s="212" t="s">
        <v>417</v>
      </c>
      <c r="L821" s="42"/>
      <c r="M821" s="217" t="s">
        <v>19</v>
      </c>
      <c r="N821" s="218" t="s">
        <v>48</v>
      </c>
      <c r="O821" s="82"/>
      <c r="P821" s="219">
        <f>O821*H821</f>
        <v>0</v>
      </c>
      <c r="Q821" s="219">
        <v>0</v>
      </c>
      <c r="R821" s="219">
        <f>Q821*H821</f>
        <v>0</v>
      </c>
      <c r="S821" s="219">
        <v>0</v>
      </c>
      <c r="T821" s="220">
        <f>S821*H821</f>
        <v>0</v>
      </c>
      <c r="AR821" s="221" t="s">
        <v>258</v>
      </c>
      <c r="AT821" s="221" t="s">
        <v>167</v>
      </c>
      <c r="AU821" s="221" t="s">
        <v>185</v>
      </c>
      <c r="AY821" s="16" t="s">
        <v>165</v>
      </c>
      <c r="BE821" s="222">
        <f>IF(N821="základní",J821,0)</f>
        <v>0</v>
      </c>
      <c r="BF821" s="222">
        <f>IF(N821="snížená",J821,0)</f>
        <v>0</v>
      </c>
      <c r="BG821" s="222">
        <f>IF(N821="zákl. přenesená",J821,0)</f>
        <v>0</v>
      </c>
      <c r="BH821" s="222">
        <f>IF(N821="sníž. přenesená",J821,0)</f>
        <v>0</v>
      </c>
      <c r="BI821" s="222">
        <f>IF(N821="nulová",J821,0)</f>
        <v>0</v>
      </c>
      <c r="BJ821" s="16" t="s">
        <v>85</v>
      </c>
      <c r="BK821" s="222">
        <f>ROUND(I821*H821,2)</f>
        <v>0</v>
      </c>
      <c r="BL821" s="16" t="s">
        <v>258</v>
      </c>
      <c r="BM821" s="221" t="s">
        <v>1676</v>
      </c>
    </row>
    <row r="822" s="1" customFormat="1" ht="36" customHeight="1">
      <c r="B822" s="37"/>
      <c r="C822" s="210" t="s">
        <v>1677</v>
      </c>
      <c r="D822" s="210" t="s">
        <v>167</v>
      </c>
      <c r="E822" s="211" t="s">
        <v>1678</v>
      </c>
      <c r="F822" s="212" t="s">
        <v>1617</v>
      </c>
      <c r="G822" s="213" t="s">
        <v>377</v>
      </c>
      <c r="H822" s="214">
        <v>1</v>
      </c>
      <c r="I822" s="215"/>
      <c r="J822" s="216">
        <f>ROUND(I822*H822,2)</f>
        <v>0</v>
      </c>
      <c r="K822" s="212" t="s">
        <v>417</v>
      </c>
      <c r="L822" s="42"/>
      <c r="M822" s="217" t="s">
        <v>19</v>
      </c>
      <c r="N822" s="218" t="s">
        <v>48</v>
      </c>
      <c r="O822" s="82"/>
      <c r="P822" s="219">
        <f>O822*H822</f>
        <v>0</v>
      </c>
      <c r="Q822" s="219">
        <v>0</v>
      </c>
      <c r="R822" s="219">
        <f>Q822*H822</f>
        <v>0</v>
      </c>
      <c r="S822" s="219">
        <v>0</v>
      </c>
      <c r="T822" s="220">
        <f>S822*H822</f>
        <v>0</v>
      </c>
      <c r="AR822" s="221" t="s">
        <v>258</v>
      </c>
      <c r="AT822" s="221" t="s">
        <v>167</v>
      </c>
      <c r="AU822" s="221" t="s">
        <v>185</v>
      </c>
      <c r="AY822" s="16" t="s">
        <v>165</v>
      </c>
      <c r="BE822" s="222">
        <f>IF(N822="základní",J822,0)</f>
        <v>0</v>
      </c>
      <c r="BF822" s="222">
        <f>IF(N822="snížená",J822,0)</f>
        <v>0</v>
      </c>
      <c r="BG822" s="222">
        <f>IF(N822="zákl. přenesená",J822,0)</f>
        <v>0</v>
      </c>
      <c r="BH822" s="222">
        <f>IF(N822="sníž. přenesená",J822,0)</f>
        <v>0</v>
      </c>
      <c r="BI822" s="222">
        <f>IF(N822="nulová",J822,0)</f>
        <v>0</v>
      </c>
      <c r="BJ822" s="16" t="s">
        <v>85</v>
      </c>
      <c r="BK822" s="222">
        <f>ROUND(I822*H822,2)</f>
        <v>0</v>
      </c>
      <c r="BL822" s="16" t="s">
        <v>258</v>
      </c>
      <c r="BM822" s="221" t="s">
        <v>1679</v>
      </c>
    </row>
    <row r="823" s="1" customFormat="1" ht="24" customHeight="1">
      <c r="B823" s="37"/>
      <c r="C823" s="210" t="s">
        <v>1680</v>
      </c>
      <c r="D823" s="210" t="s">
        <v>167</v>
      </c>
      <c r="E823" s="211" t="s">
        <v>1681</v>
      </c>
      <c r="F823" s="212" t="s">
        <v>1682</v>
      </c>
      <c r="G823" s="213" t="s">
        <v>377</v>
      </c>
      <c r="H823" s="214">
        <v>1</v>
      </c>
      <c r="I823" s="215"/>
      <c r="J823" s="216">
        <f>ROUND(I823*H823,2)</f>
        <v>0</v>
      </c>
      <c r="K823" s="212" t="s">
        <v>417</v>
      </c>
      <c r="L823" s="42"/>
      <c r="M823" s="217" t="s">
        <v>19</v>
      </c>
      <c r="N823" s="218" t="s">
        <v>48</v>
      </c>
      <c r="O823" s="82"/>
      <c r="P823" s="219">
        <f>O823*H823</f>
        <v>0</v>
      </c>
      <c r="Q823" s="219">
        <v>0</v>
      </c>
      <c r="R823" s="219">
        <f>Q823*H823</f>
        <v>0</v>
      </c>
      <c r="S823" s="219">
        <v>0</v>
      </c>
      <c r="T823" s="220">
        <f>S823*H823</f>
        <v>0</v>
      </c>
      <c r="AR823" s="221" t="s">
        <v>258</v>
      </c>
      <c r="AT823" s="221" t="s">
        <v>167</v>
      </c>
      <c r="AU823" s="221" t="s">
        <v>185</v>
      </c>
      <c r="AY823" s="16" t="s">
        <v>165</v>
      </c>
      <c r="BE823" s="222">
        <f>IF(N823="základní",J823,0)</f>
        <v>0</v>
      </c>
      <c r="BF823" s="222">
        <f>IF(N823="snížená",J823,0)</f>
        <v>0</v>
      </c>
      <c r="BG823" s="222">
        <f>IF(N823="zákl. přenesená",J823,0)</f>
        <v>0</v>
      </c>
      <c r="BH823" s="222">
        <f>IF(N823="sníž. přenesená",J823,0)</f>
        <v>0</v>
      </c>
      <c r="BI823" s="222">
        <f>IF(N823="nulová",J823,0)</f>
        <v>0</v>
      </c>
      <c r="BJ823" s="16" t="s">
        <v>85</v>
      </c>
      <c r="BK823" s="222">
        <f>ROUND(I823*H823,2)</f>
        <v>0</v>
      </c>
      <c r="BL823" s="16" t="s">
        <v>258</v>
      </c>
      <c r="BM823" s="221" t="s">
        <v>1683</v>
      </c>
    </row>
    <row r="824" s="1" customFormat="1" ht="36" customHeight="1">
      <c r="B824" s="37"/>
      <c r="C824" s="210" t="s">
        <v>1684</v>
      </c>
      <c r="D824" s="210" t="s">
        <v>167</v>
      </c>
      <c r="E824" s="211" t="s">
        <v>1685</v>
      </c>
      <c r="F824" s="212" t="s">
        <v>1686</v>
      </c>
      <c r="G824" s="213" t="s">
        <v>324</v>
      </c>
      <c r="H824" s="214">
        <v>300</v>
      </c>
      <c r="I824" s="215"/>
      <c r="J824" s="216">
        <f>ROUND(I824*H824,2)</f>
        <v>0</v>
      </c>
      <c r="K824" s="212" t="s">
        <v>417</v>
      </c>
      <c r="L824" s="42"/>
      <c r="M824" s="217" t="s">
        <v>19</v>
      </c>
      <c r="N824" s="218" t="s">
        <v>48</v>
      </c>
      <c r="O824" s="82"/>
      <c r="P824" s="219">
        <f>O824*H824</f>
        <v>0</v>
      </c>
      <c r="Q824" s="219">
        <v>0</v>
      </c>
      <c r="R824" s="219">
        <f>Q824*H824</f>
        <v>0</v>
      </c>
      <c r="S824" s="219">
        <v>0</v>
      </c>
      <c r="T824" s="220">
        <f>S824*H824</f>
        <v>0</v>
      </c>
      <c r="AR824" s="221" t="s">
        <v>258</v>
      </c>
      <c r="AT824" s="221" t="s">
        <v>167</v>
      </c>
      <c r="AU824" s="221" t="s">
        <v>185</v>
      </c>
      <c r="AY824" s="16" t="s">
        <v>165</v>
      </c>
      <c r="BE824" s="222">
        <f>IF(N824="základní",J824,0)</f>
        <v>0</v>
      </c>
      <c r="BF824" s="222">
        <f>IF(N824="snížená",J824,0)</f>
        <v>0</v>
      </c>
      <c r="BG824" s="222">
        <f>IF(N824="zákl. přenesená",J824,0)</f>
        <v>0</v>
      </c>
      <c r="BH824" s="222">
        <f>IF(N824="sníž. přenesená",J824,0)</f>
        <v>0</v>
      </c>
      <c r="BI824" s="222">
        <f>IF(N824="nulová",J824,0)</f>
        <v>0</v>
      </c>
      <c r="BJ824" s="16" t="s">
        <v>85</v>
      </c>
      <c r="BK824" s="222">
        <f>ROUND(I824*H824,2)</f>
        <v>0</v>
      </c>
      <c r="BL824" s="16" t="s">
        <v>258</v>
      </c>
      <c r="BM824" s="221" t="s">
        <v>1687</v>
      </c>
    </row>
    <row r="825" s="1" customFormat="1" ht="36" customHeight="1">
      <c r="B825" s="37"/>
      <c r="C825" s="210" t="s">
        <v>1688</v>
      </c>
      <c r="D825" s="210" t="s">
        <v>167</v>
      </c>
      <c r="E825" s="211" t="s">
        <v>1689</v>
      </c>
      <c r="F825" s="212" t="s">
        <v>1690</v>
      </c>
      <c r="G825" s="213" t="s">
        <v>324</v>
      </c>
      <c r="H825" s="214">
        <v>50</v>
      </c>
      <c r="I825" s="215"/>
      <c r="J825" s="216">
        <f>ROUND(I825*H825,2)</f>
        <v>0</v>
      </c>
      <c r="K825" s="212" t="s">
        <v>417</v>
      </c>
      <c r="L825" s="42"/>
      <c r="M825" s="217" t="s">
        <v>19</v>
      </c>
      <c r="N825" s="218" t="s">
        <v>48</v>
      </c>
      <c r="O825" s="82"/>
      <c r="P825" s="219">
        <f>O825*H825</f>
        <v>0</v>
      </c>
      <c r="Q825" s="219">
        <v>0</v>
      </c>
      <c r="R825" s="219">
        <f>Q825*H825</f>
        <v>0</v>
      </c>
      <c r="S825" s="219">
        <v>0</v>
      </c>
      <c r="T825" s="220">
        <f>S825*H825</f>
        <v>0</v>
      </c>
      <c r="AR825" s="221" t="s">
        <v>258</v>
      </c>
      <c r="AT825" s="221" t="s">
        <v>167</v>
      </c>
      <c r="AU825" s="221" t="s">
        <v>185</v>
      </c>
      <c r="AY825" s="16" t="s">
        <v>165</v>
      </c>
      <c r="BE825" s="222">
        <f>IF(N825="základní",J825,0)</f>
        <v>0</v>
      </c>
      <c r="BF825" s="222">
        <f>IF(N825="snížená",J825,0)</f>
        <v>0</v>
      </c>
      <c r="BG825" s="222">
        <f>IF(N825="zákl. přenesená",J825,0)</f>
        <v>0</v>
      </c>
      <c r="BH825" s="222">
        <f>IF(N825="sníž. přenesená",J825,0)</f>
        <v>0</v>
      </c>
      <c r="BI825" s="222">
        <f>IF(N825="nulová",J825,0)</f>
        <v>0</v>
      </c>
      <c r="BJ825" s="16" t="s">
        <v>85</v>
      </c>
      <c r="BK825" s="222">
        <f>ROUND(I825*H825,2)</f>
        <v>0</v>
      </c>
      <c r="BL825" s="16" t="s">
        <v>258</v>
      </c>
      <c r="BM825" s="221" t="s">
        <v>1691</v>
      </c>
    </row>
    <row r="826" s="1" customFormat="1" ht="36" customHeight="1">
      <c r="B826" s="37"/>
      <c r="C826" s="210" t="s">
        <v>1692</v>
      </c>
      <c r="D826" s="210" t="s">
        <v>167</v>
      </c>
      <c r="E826" s="211" t="s">
        <v>1693</v>
      </c>
      <c r="F826" s="212" t="s">
        <v>1633</v>
      </c>
      <c r="G826" s="213" t="s">
        <v>324</v>
      </c>
      <c r="H826" s="214">
        <v>350</v>
      </c>
      <c r="I826" s="215"/>
      <c r="J826" s="216">
        <f>ROUND(I826*H826,2)</f>
        <v>0</v>
      </c>
      <c r="K826" s="212" t="s">
        <v>417</v>
      </c>
      <c r="L826" s="42"/>
      <c r="M826" s="217" t="s">
        <v>19</v>
      </c>
      <c r="N826" s="218" t="s">
        <v>48</v>
      </c>
      <c r="O826" s="82"/>
      <c r="P826" s="219">
        <f>O826*H826</f>
        <v>0</v>
      </c>
      <c r="Q826" s="219">
        <v>0</v>
      </c>
      <c r="R826" s="219">
        <f>Q826*H826</f>
        <v>0</v>
      </c>
      <c r="S826" s="219">
        <v>0</v>
      </c>
      <c r="T826" s="220">
        <f>S826*H826</f>
        <v>0</v>
      </c>
      <c r="AR826" s="221" t="s">
        <v>258</v>
      </c>
      <c r="AT826" s="221" t="s">
        <v>167</v>
      </c>
      <c r="AU826" s="221" t="s">
        <v>185</v>
      </c>
      <c r="AY826" s="16" t="s">
        <v>165</v>
      </c>
      <c r="BE826" s="222">
        <f>IF(N826="základní",J826,0)</f>
        <v>0</v>
      </c>
      <c r="BF826" s="222">
        <f>IF(N826="snížená",J826,0)</f>
        <v>0</v>
      </c>
      <c r="BG826" s="222">
        <f>IF(N826="zákl. přenesená",J826,0)</f>
        <v>0</v>
      </c>
      <c r="BH826" s="222">
        <f>IF(N826="sníž. přenesená",J826,0)</f>
        <v>0</v>
      </c>
      <c r="BI826" s="222">
        <f>IF(N826="nulová",J826,0)</f>
        <v>0</v>
      </c>
      <c r="BJ826" s="16" t="s">
        <v>85</v>
      </c>
      <c r="BK826" s="222">
        <f>ROUND(I826*H826,2)</f>
        <v>0</v>
      </c>
      <c r="BL826" s="16" t="s">
        <v>258</v>
      </c>
      <c r="BM826" s="221" t="s">
        <v>1694</v>
      </c>
    </row>
    <row r="827" s="1" customFormat="1" ht="36" customHeight="1">
      <c r="B827" s="37"/>
      <c r="C827" s="210" t="s">
        <v>1695</v>
      </c>
      <c r="D827" s="210" t="s">
        <v>167</v>
      </c>
      <c r="E827" s="211" t="s">
        <v>1696</v>
      </c>
      <c r="F827" s="212" t="s">
        <v>1697</v>
      </c>
      <c r="G827" s="213" t="s">
        <v>324</v>
      </c>
      <c r="H827" s="214">
        <v>24</v>
      </c>
      <c r="I827" s="215"/>
      <c r="J827" s="216">
        <f>ROUND(I827*H827,2)</f>
        <v>0</v>
      </c>
      <c r="K827" s="212" t="s">
        <v>417</v>
      </c>
      <c r="L827" s="42"/>
      <c r="M827" s="217" t="s">
        <v>19</v>
      </c>
      <c r="N827" s="218" t="s">
        <v>48</v>
      </c>
      <c r="O827" s="82"/>
      <c r="P827" s="219">
        <f>O827*H827</f>
        <v>0</v>
      </c>
      <c r="Q827" s="219">
        <v>0</v>
      </c>
      <c r="R827" s="219">
        <f>Q827*H827</f>
        <v>0</v>
      </c>
      <c r="S827" s="219">
        <v>0</v>
      </c>
      <c r="T827" s="220">
        <f>S827*H827</f>
        <v>0</v>
      </c>
      <c r="AR827" s="221" t="s">
        <v>258</v>
      </c>
      <c r="AT827" s="221" t="s">
        <v>167</v>
      </c>
      <c r="AU827" s="221" t="s">
        <v>185</v>
      </c>
      <c r="AY827" s="16" t="s">
        <v>165</v>
      </c>
      <c r="BE827" s="222">
        <f>IF(N827="základní",J827,0)</f>
        <v>0</v>
      </c>
      <c r="BF827" s="222">
        <f>IF(N827="snížená",J827,0)</f>
        <v>0</v>
      </c>
      <c r="BG827" s="222">
        <f>IF(N827="zákl. přenesená",J827,0)</f>
        <v>0</v>
      </c>
      <c r="BH827" s="222">
        <f>IF(N827="sníž. přenesená",J827,0)</f>
        <v>0</v>
      </c>
      <c r="BI827" s="222">
        <f>IF(N827="nulová",J827,0)</f>
        <v>0</v>
      </c>
      <c r="BJ827" s="16" t="s">
        <v>85</v>
      </c>
      <c r="BK827" s="222">
        <f>ROUND(I827*H827,2)</f>
        <v>0</v>
      </c>
      <c r="BL827" s="16" t="s">
        <v>258</v>
      </c>
      <c r="BM827" s="221" t="s">
        <v>1698</v>
      </c>
    </row>
    <row r="828" s="1" customFormat="1" ht="60" customHeight="1">
      <c r="B828" s="37"/>
      <c r="C828" s="210" t="s">
        <v>1699</v>
      </c>
      <c r="D828" s="210" t="s">
        <v>167</v>
      </c>
      <c r="E828" s="211" t="s">
        <v>1700</v>
      </c>
      <c r="F828" s="212" t="s">
        <v>1637</v>
      </c>
      <c r="G828" s="213" t="s">
        <v>324</v>
      </c>
      <c r="H828" s="214">
        <v>360</v>
      </c>
      <c r="I828" s="215"/>
      <c r="J828" s="216">
        <f>ROUND(I828*H828,2)</f>
        <v>0</v>
      </c>
      <c r="K828" s="212" t="s">
        <v>417</v>
      </c>
      <c r="L828" s="42"/>
      <c r="M828" s="217" t="s">
        <v>19</v>
      </c>
      <c r="N828" s="218" t="s">
        <v>48</v>
      </c>
      <c r="O828" s="82"/>
      <c r="P828" s="219">
        <f>O828*H828</f>
        <v>0</v>
      </c>
      <c r="Q828" s="219">
        <v>0</v>
      </c>
      <c r="R828" s="219">
        <f>Q828*H828</f>
        <v>0</v>
      </c>
      <c r="S828" s="219">
        <v>0</v>
      </c>
      <c r="T828" s="220">
        <f>S828*H828</f>
        <v>0</v>
      </c>
      <c r="AR828" s="221" t="s">
        <v>258</v>
      </c>
      <c r="AT828" s="221" t="s">
        <v>167</v>
      </c>
      <c r="AU828" s="221" t="s">
        <v>185</v>
      </c>
      <c r="AY828" s="16" t="s">
        <v>165</v>
      </c>
      <c r="BE828" s="222">
        <f>IF(N828="základní",J828,0)</f>
        <v>0</v>
      </c>
      <c r="BF828" s="222">
        <f>IF(N828="snížená",J828,0)</f>
        <v>0</v>
      </c>
      <c r="BG828" s="222">
        <f>IF(N828="zákl. přenesená",J828,0)</f>
        <v>0</v>
      </c>
      <c r="BH828" s="222">
        <f>IF(N828="sníž. přenesená",J828,0)</f>
        <v>0</v>
      </c>
      <c r="BI828" s="222">
        <f>IF(N828="nulová",J828,0)</f>
        <v>0</v>
      </c>
      <c r="BJ828" s="16" t="s">
        <v>85</v>
      </c>
      <c r="BK828" s="222">
        <f>ROUND(I828*H828,2)</f>
        <v>0</v>
      </c>
      <c r="BL828" s="16" t="s">
        <v>258</v>
      </c>
      <c r="BM828" s="221" t="s">
        <v>1701</v>
      </c>
    </row>
    <row r="829" s="1" customFormat="1" ht="36" customHeight="1">
      <c r="B829" s="37"/>
      <c r="C829" s="210" t="s">
        <v>1702</v>
      </c>
      <c r="D829" s="210" t="s">
        <v>167</v>
      </c>
      <c r="E829" s="211" t="s">
        <v>1703</v>
      </c>
      <c r="F829" s="212" t="s">
        <v>1641</v>
      </c>
      <c r="G829" s="213" t="s">
        <v>377</v>
      </c>
      <c r="H829" s="214">
        <v>44</v>
      </c>
      <c r="I829" s="215"/>
      <c r="J829" s="216">
        <f>ROUND(I829*H829,2)</f>
        <v>0</v>
      </c>
      <c r="K829" s="212" t="s">
        <v>417</v>
      </c>
      <c r="L829" s="42"/>
      <c r="M829" s="217" t="s">
        <v>19</v>
      </c>
      <c r="N829" s="218" t="s">
        <v>48</v>
      </c>
      <c r="O829" s="82"/>
      <c r="P829" s="219">
        <f>O829*H829</f>
        <v>0</v>
      </c>
      <c r="Q829" s="219">
        <v>0</v>
      </c>
      <c r="R829" s="219">
        <f>Q829*H829</f>
        <v>0</v>
      </c>
      <c r="S829" s="219">
        <v>0</v>
      </c>
      <c r="T829" s="220">
        <f>S829*H829</f>
        <v>0</v>
      </c>
      <c r="AR829" s="221" t="s">
        <v>258</v>
      </c>
      <c r="AT829" s="221" t="s">
        <v>167</v>
      </c>
      <c r="AU829" s="221" t="s">
        <v>185</v>
      </c>
      <c r="AY829" s="16" t="s">
        <v>165</v>
      </c>
      <c r="BE829" s="222">
        <f>IF(N829="základní",J829,0)</f>
        <v>0</v>
      </c>
      <c r="BF829" s="222">
        <f>IF(N829="snížená",J829,0)</f>
        <v>0</v>
      </c>
      <c r="BG829" s="222">
        <f>IF(N829="zákl. přenesená",J829,0)</f>
        <v>0</v>
      </c>
      <c r="BH829" s="222">
        <f>IF(N829="sníž. přenesená",J829,0)</f>
        <v>0</v>
      </c>
      <c r="BI829" s="222">
        <f>IF(N829="nulová",J829,0)</f>
        <v>0</v>
      </c>
      <c r="BJ829" s="16" t="s">
        <v>85</v>
      </c>
      <c r="BK829" s="222">
        <f>ROUND(I829*H829,2)</f>
        <v>0</v>
      </c>
      <c r="BL829" s="16" t="s">
        <v>258</v>
      </c>
      <c r="BM829" s="221" t="s">
        <v>1704</v>
      </c>
    </row>
    <row r="830" s="1" customFormat="1" ht="36" customHeight="1">
      <c r="B830" s="37"/>
      <c r="C830" s="210" t="s">
        <v>1705</v>
      </c>
      <c r="D830" s="210" t="s">
        <v>167</v>
      </c>
      <c r="E830" s="211" t="s">
        <v>1706</v>
      </c>
      <c r="F830" s="212" t="s">
        <v>1645</v>
      </c>
      <c r="G830" s="213" t="s">
        <v>377</v>
      </c>
      <c r="H830" s="214">
        <v>2</v>
      </c>
      <c r="I830" s="215"/>
      <c r="J830" s="216">
        <f>ROUND(I830*H830,2)</f>
        <v>0</v>
      </c>
      <c r="K830" s="212" t="s">
        <v>417</v>
      </c>
      <c r="L830" s="42"/>
      <c r="M830" s="217" t="s">
        <v>19</v>
      </c>
      <c r="N830" s="218" t="s">
        <v>48</v>
      </c>
      <c r="O830" s="82"/>
      <c r="P830" s="219">
        <f>O830*H830</f>
        <v>0</v>
      </c>
      <c r="Q830" s="219">
        <v>0</v>
      </c>
      <c r="R830" s="219">
        <f>Q830*H830</f>
        <v>0</v>
      </c>
      <c r="S830" s="219">
        <v>0</v>
      </c>
      <c r="T830" s="220">
        <f>S830*H830</f>
        <v>0</v>
      </c>
      <c r="AR830" s="221" t="s">
        <v>258</v>
      </c>
      <c r="AT830" s="221" t="s">
        <v>167</v>
      </c>
      <c r="AU830" s="221" t="s">
        <v>185</v>
      </c>
      <c r="AY830" s="16" t="s">
        <v>165</v>
      </c>
      <c r="BE830" s="222">
        <f>IF(N830="základní",J830,0)</f>
        <v>0</v>
      </c>
      <c r="BF830" s="222">
        <f>IF(N830="snížená",J830,0)</f>
        <v>0</v>
      </c>
      <c r="BG830" s="222">
        <f>IF(N830="zákl. přenesená",J830,0)</f>
        <v>0</v>
      </c>
      <c r="BH830" s="222">
        <f>IF(N830="sníž. přenesená",J830,0)</f>
        <v>0</v>
      </c>
      <c r="BI830" s="222">
        <f>IF(N830="nulová",J830,0)</f>
        <v>0</v>
      </c>
      <c r="BJ830" s="16" t="s">
        <v>85</v>
      </c>
      <c r="BK830" s="222">
        <f>ROUND(I830*H830,2)</f>
        <v>0</v>
      </c>
      <c r="BL830" s="16" t="s">
        <v>258</v>
      </c>
      <c r="BM830" s="221" t="s">
        <v>1707</v>
      </c>
    </row>
    <row r="831" s="1" customFormat="1" ht="36" customHeight="1">
      <c r="B831" s="37"/>
      <c r="C831" s="210" t="s">
        <v>1708</v>
      </c>
      <c r="D831" s="210" t="s">
        <v>167</v>
      </c>
      <c r="E831" s="211" t="s">
        <v>1709</v>
      </c>
      <c r="F831" s="212" t="s">
        <v>1649</v>
      </c>
      <c r="G831" s="213" t="s">
        <v>431</v>
      </c>
      <c r="H831" s="214">
        <v>1</v>
      </c>
      <c r="I831" s="215"/>
      <c r="J831" s="216">
        <f>ROUND(I831*H831,2)</f>
        <v>0</v>
      </c>
      <c r="K831" s="212" t="s">
        <v>417</v>
      </c>
      <c r="L831" s="42"/>
      <c r="M831" s="217" t="s">
        <v>19</v>
      </c>
      <c r="N831" s="218" t="s">
        <v>48</v>
      </c>
      <c r="O831" s="82"/>
      <c r="P831" s="219">
        <f>O831*H831</f>
        <v>0</v>
      </c>
      <c r="Q831" s="219">
        <v>0</v>
      </c>
      <c r="R831" s="219">
        <f>Q831*H831</f>
        <v>0</v>
      </c>
      <c r="S831" s="219">
        <v>0</v>
      </c>
      <c r="T831" s="220">
        <f>S831*H831</f>
        <v>0</v>
      </c>
      <c r="AR831" s="221" t="s">
        <v>258</v>
      </c>
      <c r="AT831" s="221" t="s">
        <v>167</v>
      </c>
      <c r="AU831" s="221" t="s">
        <v>185</v>
      </c>
      <c r="AY831" s="16" t="s">
        <v>165</v>
      </c>
      <c r="BE831" s="222">
        <f>IF(N831="základní",J831,0)</f>
        <v>0</v>
      </c>
      <c r="BF831" s="222">
        <f>IF(N831="snížená",J831,0)</f>
        <v>0</v>
      </c>
      <c r="BG831" s="222">
        <f>IF(N831="zákl. přenesená",J831,0)</f>
        <v>0</v>
      </c>
      <c r="BH831" s="222">
        <f>IF(N831="sníž. přenesená",J831,0)</f>
        <v>0</v>
      </c>
      <c r="BI831" s="222">
        <f>IF(N831="nulová",J831,0)</f>
        <v>0</v>
      </c>
      <c r="BJ831" s="16" t="s">
        <v>85</v>
      </c>
      <c r="BK831" s="222">
        <f>ROUND(I831*H831,2)</f>
        <v>0</v>
      </c>
      <c r="BL831" s="16" t="s">
        <v>258</v>
      </c>
      <c r="BM831" s="221" t="s">
        <v>1710</v>
      </c>
    </row>
    <row r="832" s="1" customFormat="1" ht="36" customHeight="1">
      <c r="B832" s="37"/>
      <c r="C832" s="210" t="s">
        <v>1711</v>
      </c>
      <c r="D832" s="210" t="s">
        <v>167</v>
      </c>
      <c r="E832" s="211" t="s">
        <v>1712</v>
      </c>
      <c r="F832" s="212" t="s">
        <v>1713</v>
      </c>
      <c r="G832" s="213" t="s">
        <v>431</v>
      </c>
      <c r="H832" s="214">
        <v>1</v>
      </c>
      <c r="I832" s="215"/>
      <c r="J832" s="216">
        <f>ROUND(I832*H832,2)</f>
        <v>0</v>
      </c>
      <c r="K832" s="212" t="s">
        <v>417</v>
      </c>
      <c r="L832" s="42"/>
      <c r="M832" s="217" t="s">
        <v>19</v>
      </c>
      <c r="N832" s="218" t="s">
        <v>48</v>
      </c>
      <c r="O832" s="82"/>
      <c r="P832" s="219">
        <f>O832*H832</f>
        <v>0</v>
      </c>
      <c r="Q832" s="219">
        <v>0</v>
      </c>
      <c r="R832" s="219">
        <f>Q832*H832</f>
        <v>0</v>
      </c>
      <c r="S832" s="219">
        <v>0</v>
      </c>
      <c r="T832" s="220">
        <f>S832*H832</f>
        <v>0</v>
      </c>
      <c r="AR832" s="221" t="s">
        <v>258</v>
      </c>
      <c r="AT832" s="221" t="s">
        <v>167</v>
      </c>
      <c r="AU832" s="221" t="s">
        <v>185</v>
      </c>
      <c r="AY832" s="16" t="s">
        <v>165</v>
      </c>
      <c r="BE832" s="222">
        <f>IF(N832="základní",J832,0)</f>
        <v>0</v>
      </c>
      <c r="BF832" s="222">
        <f>IF(N832="snížená",J832,0)</f>
        <v>0</v>
      </c>
      <c r="BG832" s="222">
        <f>IF(N832="zákl. přenesená",J832,0)</f>
        <v>0</v>
      </c>
      <c r="BH832" s="222">
        <f>IF(N832="sníž. přenesená",J832,0)</f>
        <v>0</v>
      </c>
      <c r="BI832" s="222">
        <f>IF(N832="nulová",J832,0)</f>
        <v>0</v>
      </c>
      <c r="BJ832" s="16" t="s">
        <v>85</v>
      </c>
      <c r="BK832" s="222">
        <f>ROUND(I832*H832,2)</f>
        <v>0</v>
      </c>
      <c r="BL832" s="16" t="s">
        <v>258</v>
      </c>
      <c r="BM832" s="221" t="s">
        <v>1714</v>
      </c>
    </row>
    <row r="833" s="1" customFormat="1" ht="36" customHeight="1">
      <c r="B833" s="37"/>
      <c r="C833" s="210" t="s">
        <v>1715</v>
      </c>
      <c r="D833" s="210" t="s">
        <v>167</v>
      </c>
      <c r="E833" s="211" t="s">
        <v>1716</v>
      </c>
      <c r="F833" s="212" t="s">
        <v>1717</v>
      </c>
      <c r="G833" s="213" t="s">
        <v>431</v>
      </c>
      <c r="H833" s="214">
        <v>1</v>
      </c>
      <c r="I833" s="215"/>
      <c r="J833" s="216">
        <f>ROUND(I833*H833,2)</f>
        <v>0</v>
      </c>
      <c r="K833" s="212" t="s">
        <v>417</v>
      </c>
      <c r="L833" s="42"/>
      <c r="M833" s="217" t="s">
        <v>19</v>
      </c>
      <c r="N833" s="218" t="s">
        <v>48</v>
      </c>
      <c r="O833" s="82"/>
      <c r="P833" s="219">
        <f>O833*H833</f>
        <v>0</v>
      </c>
      <c r="Q833" s="219">
        <v>0</v>
      </c>
      <c r="R833" s="219">
        <f>Q833*H833</f>
        <v>0</v>
      </c>
      <c r="S833" s="219">
        <v>0</v>
      </c>
      <c r="T833" s="220">
        <f>S833*H833</f>
        <v>0</v>
      </c>
      <c r="AR833" s="221" t="s">
        <v>258</v>
      </c>
      <c r="AT833" s="221" t="s">
        <v>167</v>
      </c>
      <c r="AU833" s="221" t="s">
        <v>185</v>
      </c>
      <c r="AY833" s="16" t="s">
        <v>165</v>
      </c>
      <c r="BE833" s="222">
        <f>IF(N833="základní",J833,0)</f>
        <v>0</v>
      </c>
      <c r="BF833" s="222">
        <f>IF(N833="snížená",J833,0)</f>
        <v>0</v>
      </c>
      <c r="BG833" s="222">
        <f>IF(N833="zákl. přenesená",J833,0)</f>
        <v>0</v>
      </c>
      <c r="BH833" s="222">
        <f>IF(N833="sníž. přenesená",J833,0)</f>
        <v>0</v>
      </c>
      <c r="BI833" s="222">
        <f>IF(N833="nulová",J833,0)</f>
        <v>0</v>
      </c>
      <c r="BJ833" s="16" t="s">
        <v>85</v>
      </c>
      <c r="BK833" s="222">
        <f>ROUND(I833*H833,2)</f>
        <v>0</v>
      </c>
      <c r="BL833" s="16" t="s">
        <v>258</v>
      </c>
      <c r="BM833" s="221" t="s">
        <v>1718</v>
      </c>
    </row>
    <row r="834" s="1" customFormat="1" ht="48" customHeight="1">
      <c r="B834" s="37"/>
      <c r="C834" s="210" t="s">
        <v>1719</v>
      </c>
      <c r="D834" s="210" t="s">
        <v>167</v>
      </c>
      <c r="E834" s="211" t="s">
        <v>1720</v>
      </c>
      <c r="F834" s="212" t="s">
        <v>1721</v>
      </c>
      <c r="G834" s="213" t="s">
        <v>431</v>
      </c>
      <c r="H834" s="214">
        <v>1</v>
      </c>
      <c r="I834" s="215"/>
      <c r="J834" s="216">
        <f>ROUND(I834*H834,2)</f>
        <v>0</v>
      </c>
      <c r="K834" s="212" t="s">
        <v>417</v>
      </c>
      <c r="L834" s="42"/>
      <c r="M834" s="217" t="s">
        <v>19</v>
      </c>
      <c r="N834" s="218" t="s">
        <v>48</v>
      </c>
      <c r="O834" s="82"/>
      <c r="P834" s="219">
        <f>O834*H834</f>
        <v>0</v>
      </c>
      <c r="Q834" s="219">
        <v>0</v>
      </c>
      <c r="R834" s="219">
        <f>Q834*H834</f>
        <v>0</v>
      </c>
      <c r="S834" s="219">
        <v>0</v>
      </c>
      <c r="T834" s="220">
        <f>S834*H834</f>
        <v>0</v>
      </c>
      <c r="AR834" s="221" t="s">
        <v>258</v>
      </c>
      <c r="AT834" s="221" t="s">
        <v>167</v>
      </c>
      <c r="AU834" s="221" t="s">
        <v>185</v>
      </c>
      <c r="AY834" s="16" t="s">
        <v>165</v>
      </c>
      <c r="BE834" s="222">
        <f>IF(N834="základní",J834,0)</f>
        <v>0</v>
      </c>
      <c r="BF834" s="222">
        <f>IF(N834="snížená",J834,0)</f>
        <v>0</v>
      </c>
      <c r="BG834" s="222">
        <f>IF(N834="zákl. přenesená",J834,0)</f>
        <v>0</v>
      </c>
      <c r="BH834" s="222">
        <f>IF(N834="sníž. přenesená",J834,0)</f>
        <v>0</v>
      </c>
      <c r="BI834" s="222">
        <f>IF(N834="nulová",J834,0)</f>
        <v>0</v>
      </c>
      <c r="BJ834" s="16" t="s">
        <v>85</v>
      </c>
      <c r="BK834" s="222">
        <f>ROUND(I834*H834,2)</f>
        <v>0</v>
      </c>
      <c r="BL834" s="16" t="s">
        <v>258</v>
      </c>
      <c r="BM834" s="221" t="s">
        <v>1722</v>
      </c>
    </row>
    <row r="835" s="1" customFormat="1" ht="36" customHeight="1">
      <c r="B835" s="37"/>
      <c r="C835" s="210" t="s">
        <v>1723</v>
      </c>
      <c r="D835" s="210" t="s">
        <v>167</v>
      </c>
      <c r="E835" s="211" t="s">
        <v>1724</v>
      </c>
      <c r="F835" s="212" t="s">
        <v>1725</v>
      </c>
      <c r="G835" s="213" t="s">
        <v>431</v>
      </c>
      <c r="H835" s="214">
        <v>1</v>
      </c>
      <c r="I835" s="215"/>
      <c r="J835" s="216">
        <f>ROUND(I835*H835,2)</f>
        <v>0</v>
      </c>
      <c r="K835" s="212" t="s">
        <v>417</v>
      </c>
      <c r="L835" s="42"/>
      <c r="M835" s="217" t="s">
        <v>19</v>
      </c>
      <c r="N835" s="218" t="s">
        <v>48</v>
      </c>
      <c r="O835" s="82"/>
      <c r="P835" s="219">
        <f>O835*H835</f>
        <v>0</v>
      </c>
      <c r="Q835" s="219">
        <v>0</v>
      </c>
      <c r="R835" s="219">
        <f>Q835*H835</f>
        <v>0</v>
      </c>
      <c r="S835" s="219">
        <v>0</v>
      </c>
      <c r="T835" s="220">
        <f>S835*H835</f>
        <v>0</v>
      </c>
      <c r="AR835" s="221" t="s">
        <v>258</v>
      </c>
      <c r="AT835" s="221" t="s">
        <v>167</v>
      </c>
      <c r="AU835" s="221" t="s">
        <v>185</v>
      </c>
      <c r="AY835" s="16" t="s">
        <v>165</v>
      </c>
      <c r="BE835" s="222">
        <f>IF(N835="základní",J835,0)</f>
        <v>0</v>
      </c>
      <c r="BF835" s="222">
        <f>IF(N835="snížená",J835,0)</f>
        <v>0</v>
      </c>
      <c r="BG835" s="222">
        <f>IF(N835="zákl. přenesená",J835,0)</f>
        <v>0</v>
      </c>
      <c r="BH835" s="222">
        <f>IF(N835="sníž. přenesená",J835,0)</f>
        <v>0</v>
      </c>
      <c r="BI835" s="222">
        <f>IF(N835="nulová",J835,0)</f>
        <v>0</v>
      </c>
      <c r="BJ835" s="16" t="s">
        <v>85</v>
      </c>
      <c r="BK835" s="222">
        <f>ROUND(I835*H835,2)</f>
        <v>0</v>
      </c>
      <c r="BL835" s="16" t="s">
        <v>258</v>
      </c>
      <c r="BM835" s="221" t="s">
        <v>1726</v>
      </c>
    </row>
    <row r="836" s="1" customFormat="1" ht="16.5" customHeight="1">
      <c r="B836" s="37"/>
      <c r="C836" s="210" t="s">
        <v>1727</v>
      </c>
      <c r="D836" s="210" t="s">
        <v>167</v>
      </c>
      <c r="E836" s="211" t="s">
        <v>1728</v>
      </c>
      <c r="F836" s="212" t="s">
        <v>1729</v>
      </c>
      <c r="G836" s="213" t="s">
        <v>377</v>
      </c>
      <c r="H836" s="214">
        <v>1</v>
      </c>
      <c r="I836" s="215"/>
      <c r="J836" s="216">
        <f>ROUND(I836*H836,2)</f>
        <v>0</v>
      </c>
      <c r="K836" s="212" t="s">
        <v>417</v>
      </c>
      <c r="L836" s="42"/>
      <c r="M836" s="217" t="s">
        <v>19</v>
      </c>
      <c r="N836" s="218" t="s">
        <v>48</v>
      </c>
      <c r="O836" s="82"/>
      <c r="P836" s="219">
        <f>O836*H836</f>
        <v>0</v>
      </c>
      <c r="Q836" s="219">
        <v>0</v>
      </c>
      <c r="R836" s="219">
        <f>Q836*H836</f>
        <v>0</v>
      </c>
      <c r="S836" s="219">
        <v>0</v>
      </c>
      <c r="T836" s="220">
        <f>S836*H836</f>
        <v>0</v>
      </c>
      <c r="AR836" s="221" t="s">
        <v>258</v>
      </c>
      <c r="AT836" s="221" t="s">
        <v>167</v>
      </c>
      <c r="AU836" s="221" t="s">
        <v>185</v>
      </c>
      <c r="AY836" s="16" t="s">
        <v>165</v>
      </c>
      <c r="BE836" s="222">
        <f>IF(N836="základní",J836,0)</f>
        <v>0</v>
      </c>
      <c r="BF836" s="222">
        <f>IF(N836="snížená",J836,0)</f>
        <v>0</v>
      </c>
      <c r="BG836" s="222">
        <f>IF(N836="zákl. přenesená",J836,0)</f>
        <v>0</v>
      </c>
      <c r="BH836" s="222">
        <f>IF(N836="sníž. přenesená",J836,0)</f>
        <v>0</v>
      </c>
      <c r="BI836" s="222">
        <f>IF(N836="nulová",J836,0)</f>
        <v>0</v>
      </c>
      <c r="BJ836" s="16" t="s">
        <v>85</v>
      </c>
      <c r="BK836" s="222">
        <f>ROUND(I836*H836,2)</f>
        <v>0</v>
      </c>
      <c r="BL836" s="16" t="s">
        <v>258</v>
      </c>
      <c r="BM836" s="221" t="s">
        <v>1730</v>
      </c>
    </row>
    <row r="837" s="1" customFormat="1" ht="16.5" customHeight="1">
      <c r="B837" s="37"/>
      <c r="C837" s="210" t="s">
        <v>1731</v>
      </c>
      <c r="D837" s="210" t="s">
        <v>167</v>
      </c>
      <c r="E837" s="211" t="s">
        <v>1732</v>
      </c>
      <c r="F837" s="212" t="s">
        <v>1733</v>
      </c>
      <c r="G837" s="213" t="s">
        <v>431</v>
      </c>
      <c r="H837" s="214">
        <v>1</v>
      </c>
      <c r="I837" s="215"/>
      <c r="J837" s="216">
        <f>ROUND(I837*H837,2)</f>
        <v>0</v>
      </c>
      <c r="K837" s="212" t="s">
        <v>417</v>
      </c>
      <c r="L837" s="42"/>
      <c r="M837" s="217" t="s">
        <v>19</v>
      </c>
      <c r="N837" s="218" t="s">
        <v>48</v>
      </c>
      <c r="O837" s="82"/>
      <c r="P837" s="219">
        <f>O837*H837</f>
        <v>0</v>
      </c>
      <c r="Q837" s="219">
        <v>0</v>
      </c>
      <c r="R837" s="219">
        <f>Q837*H837</f>
        <v>0</v>
      </c>
      <c r="S837" s="219">
        <v>0</v>
      </c>
      <c r="T837" s="220">
        <f>S837*H837</f>
        <v>0</v>
      </c>
      <c r="AR837" s="221" t="s">
        <v>258</v>
      </c>
      <c r="AT837" s="221" t="s">
        <v>167</v>
      </c>
      <c r="AU837" s="221" t="s">
        <v>185</v>
      </c>
      <c r="AY837" s="16" t="s">
        <v>165</v>
      </c>
      <c r="BE837" s="222">
        <f>IF(N837="základní",J837,0)</f>
        <v>0</v>
      </c>
      <c r="BF837" s="222">
        <f>IF(N837="snížená",J837,0)</f>
        <v>0</v>
      </c>
      <c r="BG837" s="222">
        <f>IF(N837="zákl. přenesená",J837,0)</f>
        <v>0</v>
      </c>
      <c r="BH837" s="222">
        <f>IF(N837="sníž. přenesená",J837,0)</f>
        <v>0</v>
      </c>
      <c r="BI837" s="222">
        <f>IF(N837="nulová",J837,0)</f>
        <v>0</v>
      </c>
      <c r="BJ837" s="16" t="s">
        <v>85</v>
      </c>
      <c r="BK837" s="222">
        <f>ROUND(I837*H837,2)</f>
        <v>0</v>
      </c>
      <c r="BL837" s="16" t="s">
        <v>258</v>
      </c>
      <c r="BM837" s="221" t="s">
        <v>1734</v>
      </c>
    </row>
    <row r="838" s="11" customFormat="1" ht="22.8" customHeight="1">
      <c r="B838" s="194"/>
      <c r="C838" s="195"/>
      <c r="D838" s="196" t="s">
        <v>76</v>
      </c>
      <c r="E838" s="208" t="s">
        <v>1735</v>
      </c>
      <c r="F838" s="208" t="s">
        <v>1736</v>
      </c>
      <c r="G838" s="195"/>
      <c r="H838" s="195"/>
      <c r="I838" s="198"/>
      <c r="J838" s="209">
        <f>BK838</f>
        <v>0</v>
      </c>
      <c r="K838" s="195"/>
      <c r="L838" s="200"/>
      <c r="M838" s="201"/>
      <c r="N838" s="202"/>
      <c r="O838" s="202"/>
      <c r="P838" s="203">
        <f>P839+P856+P873+P890+P907+P909+P911+P914+P918</f>
        <v>0</v>
      </c>
      <c r="Q838" s="202"/>
      <c r="R838" s="203">
        <f>R839+R856+R873+R890+R907+R909+R911+R914+R918</f>
        <v>0</v>
      </c>
      <c r="S838" s="202"/>
      <c r="T838" s="204">
        <f>T839+T856+T873+T890+T907+T909+T911+T914+T918</f>
        <v>0</v>
      </c>
      <c r="AR838" s="205" t="s">
        <v>87</v>
      </c>
      <c r="AT838" s="206" t="s">
        <v>76</v>
      </c>
      <c r="AU838" s="206" t="s">
        <v>85</v>
      </c>
      <c r="AY838" s="205" t="s">
        <v>165</v>
      </c>
      <c r="BK838" s="207">
        <f>BK839+BK856+BK873+BK890+BK907+BK909+BK911+BK914+BK918</f>
        <v>0</v>
      </c>
    </row>
    <row r="839" s="11" customFormat="1" ht="20.88" customHeight="1">
      <c r="B839" s="194"/>
      <c r="C839" s="195"/>
      <c r="D839" s="196" t="s">
        <v>76</v>
      </c>
      <c r="E839" s="208" t="s">
        <v>1737</v>
      </c>
      <c r="F839" s="208" t="s">
        <v>1738</v>
      </c>
      <c r="G839" s="195"/>
      <c r="H839" s="195"/>
      <c r="I839" s="198"/>
      <c r="J839" s="209">
        <f>BK839</f>
        <v>0</v>
      </c>
      <c r="K839" s="195"/>
      <c r="L839" s="200"/>
      <c r="M839" s="201"/>
      <c r="N839" s="202"/>
      <c r="O839" s="202"/>
      <c r="P839" s="203">
        <f>SUM(P840:P855)</f>
        <v>0</v>
      </c>
      <c r="Q839" s="202"/>
      <c r="R839" s="203">
        <f>SUM(R840:R855)</f>
        <v>0</v>
      </c>
      <c r="S839" s="202"/>
      <c r="T839" s="204">
        <f>SUM(T840:T855)</f>
        <v>0</v>
      </c>
      <c r="AR839" s="205" t="s">
        <v>87</v>
      </c>
      <c r="AT839" s="206" t="s">
        <v>76</v>
      </c>
      <c r="AU839" s="206" t="s">
        <v>87</v>
      </c>
      <c r="AY839" s="205" t="s">
        <v>165</v>
      </c>
      <c r="BK839" s="207">
        <f>SUM(BK840:BK855)</f>
        <v>0</v>
      </c>
    </row>
    <row r="840" s="1" customFormat="1" ht="60" customHeight="1">
      <c r="B840" s="37"/>
      <c r="C840" s="210" t="s">
        <v>1739</v>
      </c>
      <c r="D840" s="210" t="s">
        <v>167</v>
      </c>
      <c r="E840" s="211" t="s">
        <v>1740</v>
      </c>
      <c r="F840" s="212" t="s">
        <v>1741</v>
      </c>
      <c r="G840" s="213" t="s">
        <v>377</v>
      </c>
      <c r="H840" s="214">
        <v>1</v>
      </c>
      <c r="I840" s="215"/>
      <c r="J840" s="216">
        <f>ROUND(I840*H840,2)</f>
        <v>0</v>
      </c>
      <c r="K840" s="212" t="s">
        <v>417</v>
      </c>
      <c r="L840" s="42"/>
      <c r="M840" s="217" t="s">
        <v>19</v>
      </c>
      <c r="N840" s="218" t="s">
        <v>48</v>
      </c>
      <c r="O840" s="82"/>
      <c r="P840" s="219">
        <f>O840*H840</f>
        <v>0</v>
      </c>
      <c r="Q840" s="219">
        <v>0</v>
      </c>
      <c r="R840" s="219">
        <f>Q840*H840</f>
        <v>0</v>
      </c>
      <c r="S840" s="219">
        <v>0</v>
      </c>
      <c r="T840" s="220">
        <f>S840*H840</f>
        <v>0</v>
      </c>
      <c r="AR840" s="221" t="s">
        <v>258</v>
      </c>
      <c r="AT840" s="221" t="s">
        <v>167</v>
      </c>
      <c r="AU840" s="221" t="s">
        <v>185</v>
      </c>
      <c r="AY840" s="16" t="s">
        <v>165</v>
      </c>
      <c r="BE840" s="222">
        <f>IF(N840="základní",J840,0)</f>
        <v>0</v>
      </c>
      <c r="BF840" s="222">
        <f>IF(N840="snížená",J840,0)</f>
        <v>0</v>
      </c>
      <c r="BG840" s="222">
        <f>IF(N840="zákl. přenesená",J840,0)</f>
        <v>0</v>
      </c>
      <c r="BH840" s="222">
        <f>IF(N840="sníž. přenesená",J840,0)</f>
        <v>0</v>
      </c>
      <c r="BI840" s="222">
        <f>IF(N840="nulová",J840,0)</f>
        <v>0</v>
      </c>
      <c r="BJ840" s="16" t="s">
        <v>85</v>
      </c>
      <c r="BK840" s="222">
        <f>ROUND(I840*H840,2)</f>
        <v>0</v>
      </c>
      <c r="BL840" s="16" t="s">
        <v>258</v>
      </c>
      <c r="BM840" s="221" t="s">
        <v>1742</v>
      </c>
    </row>
    <row r="841" s="1" customFormat="1" ht="16.5" customHeight="1">
      <c r="B841" s="37"/>
      <c r="C841" s="210" t="s">
        <v>1743</v>
      </c>
      <c r="D841" s="210" t="s">
        <v>167</v>
      </c>
      <c r="E841" s="211" t="s">
        <v>1744</v>
      </c>
      <c r="F841" s="212" t="s">
        <v>1745</v>
      </c>
      <c r="G841" s="213" t="s">
        <v>1746</v>
      </c>
      <c r="H841" s="214">
        <v>4</v>
      </c>
      <c r="I841" s="215"/>
      <c r="J841" s="216">
        <f>ROUND(I841*H841,2)</f>
        <v>0</v>
      </c>
      <c r="K841" s="212" t="s">
        <v>417</v>
      </c>
      <c r="L841" s="42"/>
      <c r="M841" s="217" t="s">
        <v>19</v>
      </c>
      <c r="N841" s="218" t="s">
        <v>48</v>
      </c>
      <c r="O841" s="82"/>
      <c r="P841" s="219">
        <f>O841*H841</f>
        <v>0</v>
      </c>
      <c r="Q841" s="219">
        <v>0</v>
      </c>
      <c r="R841" s="219">
        <f>Q841*H841</f>
        <v>0</v>
      </c>
      <c r="S841" s="219">
        <v>0</v>
      </c>
      <c r="T841" s="220">
        <f>S841*H841</f>
        <v>0</v>
      </c>
      <c r="AR841" s="221" t="s">
        <v>258</v>
      </c>
      <c r="AT841" s="221" t="s">
        <v>167</v>
      </c>
      <c r="AU841" s="221" t="s">
        <v>185</v>
      </c>
      <c r="AY841" s="16" t="s">
        <v>165</v>
      </c>
      <c r="BE841" s="222">
        <f>IF(N841="základní",J841,0)</f>
        <v>0</v>
      </c>
      <c r="BF841" s="222">
        <f>IF(N841="snížená",J841,0)</f>
        <v>0</v>
      </c>
      <c r="BG841" s="222">
        <f>IF(N841="zákl. přenesená",J841,0)</f>
        <v>0</v>
      </c>
      <c r="BH841" s="222">
        <f>IF(N841="sníž. přenesená",J841,0)</f>
        <v>0</v>
      </c>
      <c r="BI841" s="222">
        <f>IF(N841="nulová",J841,0)</f>
        <v>0</v>
      </c>
      <c r="BJ841" s="16" t="s">
        <v>85</v>
      </c>
      <c r="BK841" s="222">
        <f>ROUND(I841*H841,2)</f>
        <v>0</v>
      </c>
      <c r="BL841" s="16" t="s">
        <v>258</v>
      </c>
      <c r="BM841" s="221" t="s">
        <v>1747</v>
      </c>
    </row>
    <row r="842" s="1" customFormat="1" ht="16.5" customHeight="1">
      <c r="B842" s="37"/>
      <c r="C842" s="210" t="s">
        <v>1748</v>
      </c>
      <c r="D842" s="210" t="s">
        <v>167</v>
      </c>
      <c r="E842" s="211" t="s">
        <v>1749</v>
      </c>
      <c r="F842" s="212" t="s">
        <v>1750</v>
      </c>
      <c r="G842" s="213" t="s">
        <v>377</v>
      </c>
      <c r="H842" s="214">
        <v>1</v>
      </c>
      <c r="I842" s="215"/>
      <c r="J842" s="216">
        <f>ROUND(I842*H842,2)</f>
        <v>0</v>
      </c>
      <c r="K842" s="212" t="s">
        <v>417</v>
      </c>
      <c r="L842" s="42"/>
      <c r="M842" s="217" t="s">
        <v>19</v>
      </c>
      <c r="N842" s="218" t="s">
        <v>48</v>
      </c>
      <c r="O842" s="82"/>
      <c r="P842" s="219">
        <f>O842*H842</f>
        <v>0</v>
      </c>
      <c r="Q842" s="219">
        <v>0</v>
      </c>
      <c r="R842" s="219">
        <f>Q842*H842</f>
        <v>0</v>
      </c>
      <c r="S842" s="219">
        <v>0</v>
      </c>
      <c r="T842" s="220">
        <f>S842*H842</f>
        <v>0</v>
      </c>
      <c r="AR842" s="221" t="s">
        <v>258</v>
      </c>
      <c r="AT842" s="221" t="s">
        <v>167</v>
      </c>
      <c r="AU842" s="221" t="s">
        <v>185</v>
      </c>
      <c r="AY842" s="16" t="s">
        <v>165</v>
      </c>
      <c r="BE842" s="222">
        <f>IF(N842="základní",J842,0)</f>
        <v>0</v>
      </c>
      <c r="BF842" s="222">
        <f>IF(N842="snížená",J842,0)</f>
        <v>0</v>
      </c>
      <c r="BG842" s="222">
        <f>IF(N842="zákl. přenesená",J842,0)</f>
        <v>0</v>
      </c>
      <c r="BH842" s="222">
        <f>IF(N842="sníž. přenesená",J842,0)</f>
        <v>0</v>
      </c>
      <c r="BI842" s="222">
        <f>IF(N842="nulová",J842,0)</f>
        <v>0</v>
      </c>
      <c r="BJ842" s="16" t="s">
        <v>85</v>
      </c>
      <c r="BK842" s="222">
        <f>ROUND(I842*H842,2)</f>
        <v>0</v>
      </c>
      <c r="BL842" s="16" t="s">
        <v>258</v>
      </c>
      <c r="BM842" s="221" t="s">
        <v>1751</v>
      </c>
    </row>
    <row r="843" s="1" customFormat="1" ht="16.5" customHeight="1">
      <c r="B843" s="37"/>
      <c r="C843" s="210" t="s">
        <v>1752</v>
      </c>
      <c r="D843" s="210" t="s">
        <v>167</v>
      </c>
      <c r="E843" s="211" t="s">
        <v>1753</v>
      </c>
      <c r="F843" s="212" t="s">
        <v>1754</v>
      </c>
      <c r="G843" s="213" t="s">
        <v>377</v>
      </c>
      <c r="H843" s="214">
        <v>1</v>
      </c>
      <c r="I843" s="215"/>
      <c r="J843" s="216">
        <f>ROUND(I843*H843,2)</f>
        <v>0</v>
      </c>
      <c r="K843" s="212" t="s">
        <v>417</v>
      </c>
      <c r="L843" s="42"/>
      <c r="M843" s="217" t="s">
        <v>19</v>
      </c>
      <c r="N843" s="218" t="s">
        <v>48</v>
      </c>
      <c r="O843" s="82"/>
      <c r="P843" s="219">
        <f>O843*H843</f>
        <v>0</v>
      </c>
      <c r="Q843" s="219">
        <v>0</v>
      </c>
      <c r="R843" s="219">
        <f>Q843*H843</f>
        <v>0</v>
      </c>
      <c r="S843" s="219">
        <v>0</v>
      </c>
      <c r="T843" s="220">
        <f>S843*H843</f>
        <v>0</v>
      </c>
      <c r="AR843" s="221" t="s">
        <v>258</v>
      </c>
      <c r="AT843" s="221" t="s">
        <v>167</v>
      </c>
      <c r="AU843" s="221" t="s">
        <v>185</v>
      </c>
      <c r="AY843" s="16" t="s">
        <v>165</v>
      </c>
      <c r="BE843" s="222">
        <f>IF(N843="základní",J843,0)</f>
        <v>0</v>
      </c>
      <c r="BF843" s="222">
        <f>IF(N843="snížená",J843,0)</f>
        <v>0</v>
      </c>
      <c r="BG843" s="222">
        <f>IF(N843="zákl. přenesená",J843,0)</f>
        <v>0</v>
      </c>
      <c r="BH843" s="222">
        <f>IF(N843="sníž. přenesená",J843,0)</f>
        <v>0</v>
      </c>
      <c r="BI843" s="222">
        <f>IF(N843="nulová",J843,0)</f>
        <v>0</v>
      </c>
      <c r="BJ843" s="16" t="s">
        <v>85</v>
      </c>
      <c r="BK843" s="222">
        <f>ROUND(I843*H843,2)</f>
        <v>0</v>
      </c>
      <c r="BL843" s="16" t="s">
        <v>258</v>
      </c>
      <c r="BM843" s="221" t="s">
        <v>1755</v>
      </c>
    </row>
    <row r="844" s="1" customFormat="1" ht="16.5" customHeight="1">
      <c r="B844" s="37"/>
      <c r="C844" s="210" t="s">
        <v>1756</v>
      </c>
      <c r="D844" s="210" t="s">
        <v>167</v>
      </c>
      <c r="E844" s="211" t="s">
        <v>1757</v>
      </c>
      <c r="F844" s="212" t="s">
        <v>1758</v>
      </c>
      <c r="G844" s="213" t="s">
        <v>377</v>
      </c>
      <c r="H844" s="214">
        <v>1</v>
      </c>
      <c r="I844" s="215"/>
      <c r="J844" s="216">
        <f>ROUND(I844*H844,2)</f>
        <v>0</v>
      </c>
      <c r="K844" s="212" t="s">
        <v>417</v>
      </c>
      <c r="L844" s="42"/>
      <c r="M844" s="217" t="s">
        <v>19</v>
      </c>
      <c r="N844" s="218" t="s">
        <v>48</v>
      </c>
      <c r="O844" s="82"/>
      <c r="P844" s="219">
        <f>O844*H844</f>
        <v>0</v>
      </c>
      <c r="Q844" s="219">
        <v>0</v>
      </c>
      <c r="R844" s="219">
        <f>Q844*H844</f>
        <v>0</v>
      </c>
      <c r="S844" s="219">
        <v>0</v>
      </c>
      <c r="T844" s="220">
        <f>S844*H844</f>
        <v>0</v>
      </c>
      <c r="AR844" s="221" t="s">
        <v>258</v>
      </c>
      <c r="AT844" s="221" t="s">
        <v>167</v>
      </c>
      <c r="AU844" s="221" t="s">
        <v>185</v>
      </c>
      <c r="AY844" s="16" t="s">
        <v>165</v>
      </c>
      <c r="BE844" s="222">
        <f>IF(N844="základní",J844,0)</f>
        <v>0</v>
      </c>
      <c r="BF844" s="222">
        <f>IF(N844="snížená",J844,0)</f>
        <v>0</v>
      </c>
      <c r="BG844" s="222">
        <f>IF(N844="zákl. přenesená",J844,0)</f>
        <v>0</v>
      </c>
      <c r="BH844" s="222">
        <f>IF(N844="sníž. přenesená",J844,0)</f>
        <v>0</v>
      </c>
      <c r="BI844" s="222">
        <f>IF(N844="nulová",J844,0)</f>
        <v>0</v>
      </c>
      <c r="BJ844" s="16" t="s">
        <v>85</v>
      </c>
      <c r="BK844" s="222">
        <f>ROUND(I844*H844,2)</f>
        <v>0</v>
      </c>
      <c r="BL844" s="16" t="s">
        <v>258</v>
      </c>
      <c r="BM844" s="221" t="s">
        <v>1759</v>
      </c>
    </row>
    <row r="845" s="1" customFormat="1" ht="16.5" customHeight="1">
      <c r="B845" s="37"/>
      <c r="C845" s="210" t="s">
        <v>1760</v>
      </c>
      <c r="D845" s="210" t="s">
        <v>167</v>
      </c>
      <c r="E845" s="211" t="s">
        <v>1761</v>
      </c>
      <c r="F845" s="212" t="s">
        <v>1762</v>
      </c>
      <c r="G845" s="213" t="s">
        <v>377</v>
      </c>
      <c r="H845" s="214">
        <v>1</v>
      </c>
      <c r="I845" s="215"/>
      <c r="J845" s="216">
        <f>ROUND(I845*H845,2)</f>
        <v>0</v>
      </c>
      <c r="K845" s="212" t="s">
        <v>417</v>
      </c>
      <c r="L845" s="42"/>
      <c r="M845" s="217" t="s">
        <v>19</v>
      </c>
      <c r="N845" s="218" t="s">
        <v>48</v>
      </c>
      <c r="O845" s="82"/>
      <c r="P845" s="219">
        <f>O845*H845</f>
        <v>0</v>
      </c>
      <c r="Q845" s="219">
        <v>0</v>
      </c>
      <c r="R845" s="219">
        <f>Q845*H845</f>
        <v>0</v>
      </c>
      <c r="S845" s="219">
        <v>0</v>
      </c>
      <c r="T845" s="220">
        <f>S845*H845</f>
        <v>0</v>
      </c>
      <c r="AR845" s="221" t="s">
        <v>258</v>
      </c>
      <c r="AT845" s="221" t="s">
        <v>167</v>
      </c>
      <c r="AU845" s="221" t="s">
        <v>185</v>
      </c>
      <c r="AY845" s="16" t="s">
        <v>165</v>
      </c>
      <c r="BE845" s="222">
        <f>IF(N845="základní",J845,0)</f>
        <v>0</v>
      </c>
      <c r="BF845" s="222">
        <f>IF(N845="snížená",J845,0)</f>
        <v>0</v>
      </c>
      <c r="BG845" s="222">
        <f>IF(N845="zákl. přenesená",J845,0)</f>
        <v>0</v>
      </c>
      <c r="BH845" s="222">
        <f>IF(N845="sníž. přenesená",J845,0)</f>
        <v>0</v>
      </c>
      <c r="BI845" s="222">
        <f>IF(N845="nulová",J845,0)</f>
        <v>0</v>
      </c>
      <c r="BJ845" s="16" t="s">
        <v>85</v>
      </c>
      <c r="BK845" s="222">
        <f>ROUND(I845*H845,2)</f>
        <v>0</v>
      </c>
      <c r="BL845" s="16" t="s">
        <v>258</v>
      </c>
      <c r="BM845" s="221" t="s">
        <v>1763</v>
      </c>
    </row>
    <row r="846" s="1" customFormat="1" ht="16.5" customHeight="1">
      <c r="B846" s="37"/>
      <c r="C846" s="210" t="s">
        <v>1764</v>
      </c>
      <c r="D846" s="210" t="s">
        <v>167</v>
      </c>
      <c r="E846" s="211" t="s">
        <v>1765</v>
      </c>
      <c r="F846" s="212" t="s">
        <v>1766</v>
      </c>
      <c r="G846" s="213" t="s">
        <v>377</v>
      </c>
      <c r="H846" s="214">
        <v>1</v>
      </c>
      <c r="I846" s="215"/>
      <c r="J846" s="216">
        <f>ROUND(I846*H846,2)</f>
        <v>0</v>
      </c>
      <c r="K846" s="212" t="s">
        <v>417</v>
      </c>
      <c r="L846" s="42"/>
      <c r="M846" s="217" t="s">
        <v>19</v>
      </c>
      <c r="N846" s="218" t="s">
        <v>48</v>
      </c>
      <c r="O846" s="82"/>
      <c r="P846" s="219">
        <f>O846*H846</f>
        <v>0</v>
      </c>
      <c r="Q846" s="219">
        <v>0</v>
      </c>
      <c r="R846" s="219">
        <f>Q846*H846</f>
        <v>0</v>
      </c>
      <c r="S846" s="219">
        <v>0</v>
      </c>
      <c r="T846" s="220">
        <f>S846*H846</f>
        <v>0</v>
      </c>
      <c r="AR846" s="221" t="s">
        <v>258</v>
      </c>
      <c r="AT846" s="221" t="s">
        <v>167</v>
      </c>
      <c r="AU846" s="221" t="s">
        <v>185</v>
      </c>
      <c r="AY846" s="16" t="s">
        <v>165</v>
      </c>
      <c r="BE846" s="222">
        <f>IF(N846="základní",J846,0)</f>
        <v>0</v>
      </c>
      <c r="BF846" s="222">
        <f>IF(N846="snížená",J846,0)</f>
        <v>0</v>
      </c>
      <c r="BG846" s="222">
        <f>IF(N846="zákl. přenesená",J846,0)</f>
        <v>0</v>
      </c>
      <c r="BH846" s="222">
        <f>IF(N846="sníž. přenesená",J846,0)</f>
        <v>0</v>
      </c>
      <c r="BI846" s="222">
        <f>IF(N846="nulová",J846,0)</f>
        <v>0</v>
      </c>
      <c r="BJ846" s="16" t="s">
        <v>85</v>
      </c>
      <c r="BK846" s="222">
        <f>ROUND(I846*H846,2)</f>
        <v>0</v>
      </c>
      <c r="BL846" s="16" t="s">
        <v>258</v>
      </c>
      <c r="BM846" s="221" t="s">
        <v>1767</v>
      </c>
    </row>
    <row r="847" s="1" customFormat="1" ht="16.5" customHeight="1">
      <c r="B847" s="37"/>
      <c r="C847" s="210" t="s">
        <v>1768</v>
      </c>
      <c r="D847" s="210" t="s">
        <v>167</v>
      </c>
      <c r="E847" s="211" t="s">
        <v>1769</v>
      </c>
      <c r="F847" s="212" t="s">
        <v>1770</v>
      </c>
      <c r="G847" s="213" t="s">
        <v>377</v>
      </c>
      <c r="H847" s="214">
        <v>1</v>
      </c>
      <c r="I847" s="215"/>
      <c r="J847" s="216">
        <f>ROUND(I847*H847,2)</f>
        <v>0</v>
      </c>
      <c r="K847" s="212" t="s">
        <v>417</v>
      </c>
      <c r="L847" s="42"/>
      <c r="M847" s="217" t="s">
        <v>19</v>
      </c>
      <c r="N847" s="218" t="s">
        <v>48</v>
      </c>
      <c r="O847" s="82"/>
      <c r="P847" s="219">
        <f>O847*H847</f>
        <v>0</v>
      </c>
      <c r="Q847" s="219">
        <v>0</v>
      </c>
      <c r="R847" s="219">
        <f>Q847*H847</f>
        <v>0</v>
      </c>
      <c r="S847" s="219">
        <v>0</v>
      </c>
      <c r="T847" s="220">
        <f>S847*H847</f>
        <v>0</v>
      </c>
      <c r="AR847" s="221" t="s">
        <v>258</v>
      </c>
      <c r="AT847" s="221" t="s">
        <v>167</v>
      </c>
      <c r="AU847" s="221" t="s">
        <v>185</v>
      </c>
      <c r="AY847" s="16" t="s">
        <v>165</v>
      </c>
      <c r="BE847" s="222">
        <f>IF(N847="základní",J847,0)</f>
        <v>0</v>
      </c>
      <c r="BF847" s="222">
        <f>IF(N847="snížená",J847,0)</f>
        <v>0</v>
      </c>
      <c r="BG847" s="222">
        <f>IF(N847="zákl. přenesená",J847,0)</f>
        <v>0</v>
      </c>
      <c r="BH847" s="222">
        <f>IF(N847="sníž. přenesená",J847,0)</f>
        <v>0</v>
      </c>
      <c r="BI847" s="222">
        <f>IF(N847="nulová",J847,0)</f>
        <v>0</v>
      </c>
      <c r="BJ847" s="16" t="s">
        <v>85</v>
      </c>
      <c r="BK847" s="222">
        <f>ROUND(I847*H847,2)</f>
        <v>0</v>
      </c>
      <c r="BL847" s="16" t="s">
        <v>258</v>
      </c>
      <c r="BM847" s="221" t="s">
        <v>1771</v>
      </c>
    </row>
    <row r="848" s="1" customFormat="1" ht="16.5" customHeight="1">
      <c r="B848" s="37"/>
      <c r="C848" s="210" t="s">
        <v>1772</v>
      </c>
      <c r="D848" s="210" t="s">
        <v>167</v>
      </c>
      <c r="E848" s="211" t="s">
        <v>1773</v>
      </c>
      <c r="F848" s="212" t="s">
        <v>1774</v>
      </c>
      <c r="G848" s="213" t="s">
        <v>377</v>
      </c>
      <c r="H848" s="214">
        <v>2</v>
      </c>
      <c r="I848" s="215"/>
      <c r="J848" s="216">
        <f>ROUND(I848*H848,2)</f>
        <v>0</v>
      </c>
      <c r="K848" s="212" t="s">
        <v>417</v>
      </c>
      <c r="L848" s="42"/>
      <c r="M848" s="217" t="s">
        <v>19</v>
      </c>
      <c r="N848" s="218" t="s">
        <v>48</v>
      </c>
      <c r="O848" s="82"/>
      <c r="P848" s="219">
        <f>O848*H848</f>
        <v>0</v>
      </c>
      <c r="Q848" s="219">
        <v>0</v>
      </c>
      <c r="R848" s="219">
        <f>Q848*H848</f>
        <v>0</v>
      </c>
      <c r="S848" s="219">
        <v>0</v>
      </c>
      <c r="T848" s="220">
        <f>S848*H848</f>
        <v>0</v>
      </c>
      <c r="AR848" s="221" t="s">
        <v>258</v>
      </c>
      <c r="AT848" s="221" t="s">
        <v>167</v>
      </c>
      <c r="AU848" s="221" t="s">
        <v>185</v>
      </c>
      <c r="AY848" s="16" t="s">
        <v>165</v>
      </c>
      <c r="BE848" s="222">
        <f>IF(N848="základní",J848,0)</f>
        <v>0</v>
      </c>
      <c r="BF848" s="222">
        <f>IF(N848="snížená",J848,0)</f>
        <v>0</v>
      </c>
      <c r="BG848" s="222">
        <f>IF(N848="zákl. přenesená",J848,0)</f>
        <v>0</v>
      </c>
      <c r="BH848" s="222">
        <f>IF(N848="sníž. přenesená",J848,0)</f>
        <v>0</v>
      </c>
      <c r="BI848" s="222">
        <f>IF(N848="nulová",J848,0)</f>
        <v>0</v>
      </c>
      <c r="BJ848" s="16" t="s">
        <v>85</v>
      </c>
      <c r="BK848" s="222">
        <f>ROUND(I848*H848,2)</f>
        <v>0</v>
      </c>
      <c r="BL848" s="16" t="s">
        <v>258</v>
      </c>
      <c r="BM848" s="221" t="s">
        <v>1775</v>
      </c>
    </row>
    <row r="849" s="1" customFormat="1" ht="16.5" customHeight="1">
      <c r="B849" s="37"/>
      <c r="C849" s="210" t="s">
        <v>1776</v>
      </c>
      <c r="D849" s="210" t="s">
        <v>167</v>
      </c>
      <c r="E849" s="211" t="s">
        <v>1777</v>
      </c>
      <c r="F849" s="212" t="s">
        <v>1778</v>
      </c>
      <c r="G849" s="213" t="s">
        <v>377</v>
      </c>
      <c r="H849" s="214">
        <v>2</v>
      </c>
      <c r="I849" s="215"/>
      <c r="J849" s="216">
        <f>ROUND(I849*H849,2)</f>
        <v>0</v>
      </c>
      <c r="K849" s="212" t="s">
        <v>417</v>
      </c>
      <c r="L849" s="42"/>
      <c r="M849" s="217" t="s">
        <v>19</v>
      </c>
      <c r="N849" s="218" t="s">
        <v>48</v>
      </c>
      <c r="O849" s="82"/>
      <c r="P849" s="219">
        <f>O849*H849</f>
        <v>0</v>
      </c>
      <c r="Q849" s="219">
        <v>0</v>
      </c>
      <c r="R849" s="219">
        <f>Q849*H849</f>
        <v>0</v>
      </c>
      <c r="S849" s="219">
        <v>0</v>
      </c>
      <c r="T849" s="220">
        <f>S849*H849</f>
        <v>0</v>
      </c>
      <c r="AR849" s="221" t="s">
        <v>258</v>
      </c>
      <c r="AT849" s="221" t="s">
        <v>167</v>
      </c>
      <c r="AU849" s="221" t="s">
        <v>185</v>
      </c>
      <c r="AY849" s="16" t="s">
        <v>165</v>
      </c>
      <c r="BE849" s="222">
        <f>IF(N849="základní",J849,0)</f>
        <v>0</v>
      </c>
      <c r="BF849" s="222">
        <f>IF(N849="snížená",J849,0)</f>
        <v>0</v>
      </c>
      <c r="BG849" s="222">
        <f>IF(N849="zákl. přenesená",J849,0)</f>
        <v>0</v>
      </c>
      <c r="BH849" s="222">
        <f>IF(N849="sníž. přenesená",J849,0)</f>
        <v>0</v>
      </c>
      <c r="BI849" s="222">
        <f>IF(N849="nulová",J849,0)</f>
        <v>0</v>
      </c>
      <c r="BJ849" s="16" t="s">
        <v>85</v>
      </c>
      <c r="BK849" s="222">
        <f>ROUND(I849*H849,2)</f>
        <v>0</v>
      </c>
      <c r="BL849" s="16" t="s">
        <v>258</v>
      </c>
      <c r="BM849" s="221" t="s">
        <v>1779</v>
      </c>
    </row>
    <row r="850" s="1" customFormat="1" ht="16.5" customHeight="1">
      <c r="B850" s="37"/>
      <c r="C850" s="210" t="s">
        <v>1780</v>
      </c>
      <c r="D850" s="210" t="s">
        <v>167</v>
      </c>
      <c r="E850" s="211" t="s">
        <v>1781</v>
      </c>
      <c r="F850" s="212" t="s">
        <v>1782</v>
      </c>
      <c r="G850" s="213" t="s">
        <v>377</v>
      </c>
      <c r="H850" s="214">
        <v>4</v>
      </c>
      <c r="I850" s="215"/>
      <c r="J850" s="216">
        <f>ROUND(I850*H850,2)</f>
        <v>0</v>
      </c>
      <c r="K850" s="212" t="s">
        <v>417</v>
      </c>
      <c r="L850" s="42"/>
      <c r="M850" s="217" t="s">
        <v>19</v>
      </c>
      <c r="N850" s="218" t="s">
        <v>48</v>
      </c>
      <c r="O850" s="82"/>
      <c r="P850" s="219">
        <f>O850*H850</f>
        <v>0</v>
      </c>
      <c r="Q850" s="219">
        <v>0</v>
      </c>
      <c r="R850" s="219">
        <f>Q850*H850</f>
        <v>0</v>
      </c>
      <c r="S850" s="219">
        <v>0</v>
      </c>
      <c r="T850" s="220">
        <f>S850*H850</f>
        <v>0</v>
      </c>
      <c r="AR850" s="221" t="s">
        <v>258</v>
      </c>
      <c r="AT850" s="221" t="s">
        <v>167</v>
      </c>
      <c r="AU850" s="221" t="s">
        <v>185</v>
      </c>
      <c r="AY850" s="16" t="s">
        <v>165</v>
      </c>
      <c r="BE850" s="222">
        <f>IF(N850="základní",J850,0)</f>
        <v>0</v>
      </c>
      <c r="BF850" s="222">
        <f>IF(N850="snížená",J850,0)</f>
        <v>0</v>
      </c>
      <c r="BG850" s="222">
        <f>IF(N850="zákl. přenesená",J850,0)</f>
        <v>0</v>
      </c>
      <c r="BH850" s="222">
        <f>IF(N850="sníž. přenesená",J850,0)</f>
        <v>0</v>
      </c>
      <c r="BI850" s="222">
        <f>IF(N850="nulová",J850,0)</f>
        <v>0</v>
      </c>
      <c r="BJ850" s="16" t="s">
        <v>85</v>
      </c>
      <c r="BK850" s="222">
        <f>ROUND(I850*H850,2)</f>
        <v>0</v>
      </c>
      <c r="BL850" s="16" t="s">
        <v>258</v>
      </c>
      <c r="BM850" s="221" t="s">
        <v>1783</v>
      </c>
    </row>
    <row r="851" s="1" customFormat="1" ht="16.5" customHeight="1">
      <c r="B851" s="37"/>
      <c r="C851" s="210" t="s">
        <v>1784</v>
      </c>
      <c r="D851" s="210" t="s">
        <v>167</v>
      </c>
      <c r="E851" s="211" t="s">
        <v>1785</v>
      </c>
      <c r="F851" s="212" t="s">
        <v>1786</v>
      </c>
      <c r="G851" s="213" t="s">
        <v>377</v>
      </c>
      <c r="H851" s="214">
        <v>2</v>
      </c>
      <c r="I851" s="215"/>
      <c r="J851" s="216">
        <f>ROUND(I851*H851,2)</f>
        <v>0</v>
      </c>
      <c r="K851" s="212" t="s">
        <v>417</v>
      </c>
      <c r="L851" s="42"/>
      <c r="M851" s="217" t="s">
        <v>19</v>
      </c>
      <c r="N851" s="218" t="s">
        <v>48</v>
      </c>
      <c r="O851" s="82"/>
      <c r="P851" s="219">
        <f>O851*H851</f>
        <v>0</v>
      </c>
      <c r="Q851" s="219">
        <v>0</v>
      </c>
      <c r="R851" s="219">
        <f>Q851*H851</f>
        <v>0</v>
      </c>
      <c r="S851" s="219">
        <v>0</v>
      </c>
      <c r="T851" s="220">
        <f>S851*H851</f>
        <v>0</v>
      </c>
      <c r="AR851" s="221" t="s">
        <v>258</v>
      </c>
      <c r="AT851" s="221" t="s">
        <v>167</v>
      </c>
      <c r="AU851" s="221" t="s">
        <v>185</v>
      </c>
      <c r="AY851" s="16" t="s">
        <v>165</v>
      </c>
      <c r="BE851" s="222">
        <f>IF(N851="základní",J851,0)</f>
        <v>0</v>
      </c>
      <c r="BF851" s="222">
        <f>IF(N851="snížená",J851,0)</f>
        <v>0</v>
      </c>
      <c r="BG851" s="222">
        <f>IF(N851="zákl. přenesená",J851,0)</f>
        <v>0</v>
      </c>
      <c r="BH851" s="222">
        <f>IF(N851="sníž. přenesená",J851,0)</f>
        <v>0</v>
      </c>
      <c r="BI851" s="222">
        <f>IF(N851="nulová",J851,0)</f>
        <v>0</v>
      </c>
      <c r="BJ851" s="16" t="s">
        <v>85</v>
      </c>
      <c r="BK851" s="222">
        <f>ROUND(I851*H851,2)</f>
        <v>0</v>
      </c>
      <c r="BL851" s="16" t="s">
        <v>258</v>
      </c>
      <c r="BM851" s="221" t="s">
        <v>1787</v>
      </c>
    </row>
    <row r="852" s="1" customFormat="1" ht="16.5" customHeight="1">
      <c r="B852" s="37"/>
      <c r="C852" s="210" t="s">
        <v>1788</v>
      </c>
      <c r="D852" s="210" t="s">
        <v>167</v>
      </c>
      <c r="E852" s="211" t="s">
        <v>1789</v>
      </c>
      <c r="F852" s="212" t="s">
        <v>1790</v>
      </c>
      <c r="G852" s="213" t="s">
        <v>377</v>
      </c>
      <c r="H852" s="214">
        <v>2</v>
      </c>
      <c r="I852" s="215"/>
      <c r="J852" s="216">
        <f>ROUND(I852*H852,2)</f>
        <v>0</v>
      </c>
      <c r="K852" s="212" t="s">
        <v>417</v>
      </c>
      <c r="L852" s="42"/>
      <c r="M852" s="217" t="s">
        <v>19</v>
      </c>
      <c r="N852" s="218" t="s">
        <v>48</v>
      </c>
      <c r="O852" s="82"/>
      <c r="P852" s="219">
        <f>O852*H852</f>
        <v>0</v>
      </c>
      <c r="Q852" s="219">
        <v>0</v>
      </c>
      <c r="R852" s="219">
        <f>Q852*H852</f>
        <v>0</v>
      </c>
      <c r="S852" s="219">
        <v>0</v>
      </c>
      <c r="T852" s="220">
        <f>S852*H852</f>
        <v>0</v>
      </c>
      <c r="AR852" s="221" t="s">
        <v>258</v>
      </c>
      <c r="AT852" s="221" t="s">
        <v>167</v>
      </c>
      <c r="AU852" s="221" t="s">
        <v>185</v>
      </c>
      <c r="AY852" s="16" t="s">
        <v>165</v>
      </c>
      <c r="BE852" s="222">
        <f>IF(N852="základní",J852,0)</f>
        <v>0</v>
      </c>
      <c r="BF852" s="222">
        <f>IF(N852="snížená",J852,0)</f>
        <v>0</v>
      </c>
      <c r="BG852" s="222">
        <f>IF(N852="zákl. přenesená",J852,0)</f>
        <v>0</v>
      </c>
      <c r="BH852" s="222">
        <f>IF(N852="sníž. přenesená",J852,0)</f>
        <v>0</v>
      </c>
      <c r="BI852" s="222">
        <f>IF(N852="nulová",J852,0)</f>
        <v>0</v>
      </c>
      <c r="BJ852" s="16" t="s">
        <v>85</v>
      </c>
      <c r="BK852" s="222">
        <f>ROUND(I852*H852,2)</f>
        <v>0</v>
      </c>
      <c r="BL852" s="16" t="s">
        <v>258</v>
      </c>
      <c r="BM852" s="221" t="s">
        <v>1791</v>
      </c>
    </row>
    <row r="853" s="1" customFormat="1" ht="16.5" customHeight="1">
      <c r="B853" s="37"/>
      <c r="C853" s="210" t="s">
        <v>1792</v>
      </c>
      <c r="D853" s="210" t="s">
        <v>167</v>
      </c>
      <c r="E853" s="211" t="s">
        <v>1793</v>
      </c>
      <c r="F853" s="212" t="s">
        <v>1794</v>
      </c>
      <c r="G853" s="213" t="s">
        <v>377</v>
      </c>
      <c r="H853" s="214">
        <v>4</v>
      </c>
      <c r="I853" s="215"/>
      <c r="J853" s="216">
        <f>ROUND(I853*H853,2)</f>
        <v>0</v>
      </c>
      <c r="K853" s="212" t="s">
        <v>417</v>
      </c>
      <c r="L853" s="42"/>
      <c r="M853" s="217" t="s">
        <v>19</v>
      </c>
      <c r="N853" s="218" t="s">
        <v>48</v>
      </c>
      <c r="O853" s="82"/>
      <c r="P853" s="219">
        <f>O853*H853</f>
        <v>0</v>
      </c>
      <c r="Q853" s="219">
        <v>0</v>
      </c>
      <c r="R853" s="219">
        <f>Q853*H853</f>
        <v>0</v>
      </c>
      <c r="S853" s="219">
        <v>0</v>
      </c>
      <c r="T853" s="220">
        <f>S853*H853</f>
        <v>0</v>
      </c>
      <c r="AR853" s="221" t="s">
        <v>258</v>
      </c>
      <c r="AT853" s="221" t="s">
        <v>167</v>
      </c>
      <c r="AU853" s="221" t="s">
        <v>185</v>
      </c>
      <c r="AY853" s="16" t="s">
        <v>165</v>
      </c>
      <c r="BE853" s="222">
        <f>IF(N853="základní",J853,0)</f>
        <v>0</v>
      </c>
      <c r="BF853" s="222">
        <f>IF(N853="snížená",J853,0)</f>
        <v>0</v>
      </c>
      <c r="BG853" s="222">
        <f>IF(N853="zákl. přenesená",J853,0)</f>
        <v>0</v>
      </c>
      <c r="BH853" s="222">
        <f>IF(N853="sníž. přenesená",J853,0)</f>
        <v>0</v>
      </c>
      <c r="BI853" s="222">
        <f>IF(N853="nulová",J853,0)</f>
        <v>0</v>
      </c>
      <c r="BJ853" s="16" t="s">
        <v>85</v>
      </c>
      <c r="BK853" s="222">
        <f>ROUND(I853*H853,2)</f>
        <v>0</v>
      </c>
      <c r="BL853" s="16" t="s">
        <v>258</v>
      </c>
      <c r="BM853" s="221" t="s">
        <v>1795</v>
      </c>
    </row>
    <row r="854" s="1" customFormat="1" ht="16.5" customHeight="1">
      <c r="B854" s="37"/>
      <c r="C854" s="210" t="s">
        <v>1796</v>
      </c>
      <c r="D854" s="210" t="s">
        <v>167</v>
      </c>
      <c r="E854" s="211" t="s">
        <v>1797</v>
      </c>
      <c r="F854" s="212" t="s">
        <v>1798</v>
      </c>
      <c r="G854" s="213" t="s">
        <v>324</v>
      </c>
      <c r="H854" s="214">
        <v>24</v>
      </c>
      <c r="I854" s="215"/>
      <c r="J854" s="216">
        <f>ROUND(I854*H854,2)</f>
        <v>0</v>
      </c>
      <c r="K854" s="212" t="s">
        <v>417</v>
      </c>
      <c r="L854" s="42"/>
      <c r="M854" s="217" t="s">
        <v>19</v>
      </c>
      <c r="N854" s="218" t="s">
        <v>48</v>
      </c>
      <c r="O854" s="82"/>
      <c r="P854" s="219">
        <f>O854*H854</f>
        <v>0</v>
      </c>
      <c r="Q854" s="219">
        <v>0</v>
      </c>
      <c r="R854" s="219">
        <f>Q854*H854</f>
        <v>0</v>
      </c>
      <c r="S854" s="219">
        <v>0</v>
      </c>
      <c r="T854" s="220">
        <f>S854*H854</f>
        <v>0</v>
      </c>
      <c r="AR854" s="221" t="s">
        <v>258</v>
      </c>
      <c r="AT854" s="221" t="s">
        <v>167</v>
      </c>
      <c r="AU854" s="221" t="s">
        <v>185</v>
      </c>
      <c r="AY854" s="16" t="s">
        <v>165</v>
      </c>
      <c r="BE854" s="222">
        <f>IF(N854="základní",J854,0)</f>
        <v>0</v>
      </c>
      <c r="BF854" s="222">
        <f>IF(N854="snížená",J854,0)</f>
        <v>0</v>
      </c>
      <c r="BG854" s="222">
        <f>IF(N854="zákl. přenesená",J854,0)</f>
        <v>0</v>
      </c>
      <c r="BH854" s="222">
        <f>IF(N854="sníž. přenesená",J854,0)</f>
        <v>0</v>
      </c>
      <c r="BI854" s="222">
        <f>IF(N854="nulová",J854,0)</f>
        <v>0</v>
      </c>
      <c r="BJ854" s="16" t="s">
        <v>85</v>
      </c>
      <c r="BK854" s="222">
        <f>ROUND(I854*H854,2)</f>
        <v>0</v>
      </c>
      <c r="BL854" s="16" t="s">
        <v>258</v>
      </c>
      <c r="BM854" s="221" t="s">
        <v>1799</v>
      </c>
    </row>
    <row r="855" s="1" customFormat="1" ht="16.5" customHeight="1">
      <c r="B855" s="37"/>
      <c r="C855" s="210" t="s">
        <v>1800</v>
      </c>
      <c r="D855" s="210" t="s">
        <v>167</v>
      </c>
      <c r="E855" s="211" t="s">
        <v>1801</v>
      </c>
      <c r="F855" s="212" t="s">
        <v>1802</v>
      </c>
      <c r="G855" s="213" t="s">
        <v>324</v>
      </c>
      <c r="H855" s="214">
        <v>2</v>
      </c>
      <c r="I855" s="215"/>
      <c r="J855" s="216">
        <f>ROUND(I855*H855,2)</f>
        <v>0</v>
      </c>
      <c r="K855" s="212" t="s">
        <v>417</v>
      </c>
      <c r="L855" s="42"/>
      <c r="M855" s="217" t="s">
        <v>19</v>
      </c>
      <c r="N855" s="218" t="s">
        <v>48</v>
      </c>
      <c r="O855" s="82"/>
      <c r="P855" s="219">
        <f>O855*H855</f>
        <v>0</v>
      </c>
      <c r="Q855" s="219">
        <v>0</v>
      </c>
      <c r="R855" s="219">
        <f>Q855*H855</f>
        <v>0</v>
      </c>
      <c r="S855" s="219">
        <v>0</v>
      </c>
      <c r="T855" s="220">
        <f>S855*H855</f>
        <v>0</v>
      </c>
      <c r="AR855" s="221" t="s">
        <v>258</v>
      </c>
      <c r="AT855" s="221" t="s">
        <v>167</v>
      </c>
      <c r="AU855" s="221" t="s">
        <v>185</v>
      </c>
      <c r="AY855" s="16" t="s">
        <v>165</v>
      </c>
      <c r="BE855" s="222">
        <f>IF(N855="základní",J855,0)</f>
        <v>0</v>
      </c>
      <c r="BF855" s="222">
        <f>IF(N855="snížená",J855,0)</f>
        <v>0</v>
      </c>
      <c r="BG855" s="222">
        <f>IF(N855="zákl. přenesená",J855,0)</f>
        <v>0</v>
      </c>
      <c r="BH855" s="222">
        <f>IF(N855="sníž. přenesená",J855,0)</f>
        <v>0</v>
      </c>
      <c r="BI855" s="222">
        <f>IF(N855="nulová",J855,0)</f>
        <v>0</v>
      </c>
      <c r="BJ855" s="16" t="s">
        <v>85</v>
      </c>
      <c r="BK855" s="222">
        <f>ROUND(I855*H855,2)</f>
        <v>0</v>
      </c>
      <c r="BL855" s="16" t="s">
        <v>258</v>
      </c>
      <c r="BM855" s="221" t="s">
        <v>1803</v>
      </c>
    </row>
    <row r="856" s="11" customFormat="1" ht="20.88" customHeight="1">
      <c r="B856" s="194"/>
      <c r="C856" s="195"/>
      <c r="D856" s="196" t="s">
        <v>76</v>
      </c>
      <c r="E856" s="208" t="s">
        <v>1804</v>
      </c>
      <c r="F856" s="208" t="s">
        <v>1805</v>
      </c>
      <c r="G856" s="195"/>
      <c r="H856" s="195"/>
      <c r="I856" s="198"/>
      <c r="J856" s="209">
        <f>BK856</f>
        <v>0</v>
      </c>
      <c r="K856" s="195"/>
      <c r="L856" s="200"/>
      <c r="M856" s="201"/>
      <c r="N856" s="202"/>
      <c r="O856" s="202"/>
      <c r="P856" s="203">
        <f>SUM(P857:P872)</f>
        <v>0</v>
      </c>
      <c r="Q856" s="202"/>
      <c r="R856" s="203">
        <f>SUM(R857:R872)</f>
        <v>0</v>
      </c>
      <c r="S856" s="202"/>
      <c r="T856" s="204">
        <f>SUM(T857:T872)</f>
        <v>0</v>
      </c>
      <c r="AR856" s="205" t="s">
        <v>87</v>
      </c>
      <c r="AT856" s="206" t="s">
        <v>76</v>
      </c>
      <c r="AU856" s="206" t="s">
        <v>87</v>
      </c>
      <c r="AY856" s="205" t="s">
        <v>165</v>
      </c>
      <c r="BK856" s="207">
        <f>SUM(BK857:BK872)</f>
        <v>0</v>
      </c>
    </row>
    <row r="857" s="1" customFormat="1" ht="72" customHeight="1">
      <c r="B857" s="37"/>
      <c r="C857" s="210" t="s">
        <v>1806</v>
      </c>
      <c r="D857" s="210" t="s">
        <v>167</v>
      </c>
      <c r="E857" s="211" t="s">
        <v>1807</v>
      </c>
      <c r="F857" s="212" t="s">
        <v>1808</v>
      </c>
      <c r="G857" s="213" t="s">
        <v>377</v>
      </c>
      <c r="H857" s="214">
        <v>1</v>
      </c>
      <c r="I857" s="215"/>
      <c r="J857" s="216">
        <f>ROUND(I857*H857,2)</f>
        <v>0</v>
      </c>
      <c r="K857" s="212" t="s">
        <v>417</v>
      </c>
      <c r="L857" s="42"/>
      <c r="M857" s="217" t="s">
        <v>19</v>
      </c>
      <c r="N857" s="218" t="s">
        <v>48</v>
      </c>
      <c r="O857" s="82"/>
      <c r="P857" s="219">
        <f>O857*H857</f>
        <v>0</v>
      </c>
      <c r="Q857" s="219">
        <v>0</v>
      </c>
      <c r="R857" s="219">
        <f>Q857*H857</f>
        <v>0</v>
      </c>
      <c r="S857" s="219">
        <v>0</v>
      </c>
      <c r="T857" s="220">
        <f>S857*H857</f>
        <v>0</v>
      </c>
      <c r="AR857" s="221" t="s">
        <v>258</v>
      </c>
      <c r="AT857" s="221" t="s">
        <v>167</v>
      </c>
      <c r="AU857" s="221" t="s">
        <v>185</v>
      </c>
      <c r="AY857" s="16" t="s">
        <v>165</v>
      </c>
      <c r="BE857" s="222">
        <f>IF(N857="základní",J857,0)</f>
        <v>0</v>
      </c>
      <c r="BF857" s="222">
        <f>IF(N857="snížená",J857,0)</f>
        <v>0</v>
      </c>
      <c r="BG857" s="222">
        <f>IF(N857="zákl. přenesená",J857,0)</f>
        <v>0</v>
      </c>
      <c r="BH857" s="222">
        <f>IF(N857="sníž. přenesená",J857,0)</f>
        <v>0</v>
      </c>
      <c r="BI857" s="222">
        <f>IF(N857="nulová",J857,0)</f>
        <v>0</v>
      </c>
      <c r="BJ857" s="16" t="s">
        <v>85</v>
      </c>
      <c r="BK857" s="222">
        <f>ROUND(I857*H857,2)</f>
        <v>0</v>
      </c>
      <c r="BL857" s="16" t="s">
        <v>258</v>
      </c>
      <c r="BM857" s="221" t="s">
        <v>1809</v>
      </c>
    </row>
    <row r="858" s="1" customFormat="1" ht="16.5" customHeight="1">
      <c r="B858" s="37"/>
      <c r="C858" s="210" t="s">
        <v>1810</v>
      </c>
      <c r="D858" s="210" t="s">
        <v>167</v>
      </c>
      <c r="E858" s="211" t="s">
        <v>1811</v>
      </c>
      <c r="F858" s="212" t="s">
        <v>1745</v>
      </c>
      <c r="G858" s="213" t="s">
        <v>377</v>
      </c>
      <c r="H858" s="214">
        <v>4</v>
      </c>
      <c r="I858" s="215"/>
      <c r="J858" s="216">
        <f>ROUND(I858*H858,2)</f>
        <v>0</v>
      </c>
      <c r="K858" s="212" t="s">
        <v>417</v>
      </c>
      <c r="L858" s="42"/>
      <c r="M858" s="217" t="s">
        <v>19</v>
      </c>
      <c r="N858" s="218" t="s">
        <v>48</v>
      </c>
      <c r="O858" s="82"/>
      <c r="P858" s="219">
        <f>O858*H858</f>
        <v>0</v>
      </c>
      <c r="Q858" s="219">
        <v>0</v>
      </c>
      <c r="R858" s="219">
        <f>Q858*H858</f>
        <v>0</v>
      </c>
      <c r="S858" s="219">
        <v>0</v>
      </c>
      <c r="T858" s="220">
        <f>S858*H858</f>
        <v>0</v>
      </c>
      <c r="AR858" s="221" t="s">
        <v>258</v>
      </c>
      <c r="AT858" s="221" t="s">
        <v>167</v>
      </c>
      <c r="AU858" s="221" t="s">
        <v>185</v>
      </c>
      <c r="AY858" s="16" t="s">
        <v>165</v>
      </c>
      <c r="BE858" s="222">
        <f>IF(N858="základní",J858,0)</f>
        <v>0</v>
      </c>
      <c r="BF858" s="222">
        <f>IF(N858="snížená",J858,0)</f>
        <v>0</v>
      </c>
      <c r="BG858" s="222">
        <f>IF(N858="zákl. přenesená",J858,0)</f>
        <v>0</v>
      </c>
      <c r="BH858" s="222">
        <f>IF(N858="sníž. přenesená",J858,0)</f>
        <v>0</v>
      </c>
      <c r="BI858" s="222">
        <f>IF(N858="nulová",J858,0)</f>
        <v>0</v>
      </c>
      <c r="BJ858" s="16" t="s">
        <v>85</v>
      </c>
      <c r="BK858" s="222">
        <f>ROUND(I858*H858,2)</f>
        <v>0</v>
      </c>
      <c r="BL858" s="16" t="s">
        <v>258</v>
      </c>
      <c r="BM858" s="221" t="s">
        <v>1812</v>
      </c>
    </row>
    <row r="859" s="1" customFormat="1" ht="16.5" customHeight="1">
      <c r="B859" s="37"/>
      <c r="C859" s="210" t="s">
        <v>1813</v>
      </c>
      <c r="D859" s="210" t="s">
        <v>167</v>
      </c>
      <c r="E859" s="211" t="s">
        <v>1814</v>
      </c>
      <c r="F859" s="212" t="s">
        <v>1750</v>
      </c>
      <c r="G859" s="213" t="s">
        <v>377</v>
      </c>
      <c r="H859" s="214">
        <v>1</v>
      </c>
      <c r="I859" s="215"/>
      <c r="J859" s="216">
        <f>ROUND(I859*H859,2)</f>
        <v>0</v>
      </c>
      <c r="K859" s="212" t="s">
        <v>417</v>
      </c>
      <c r="L859" s="42"/>
      <c r="M859" s="217" t="s">
        <v>19</v>
      </c>
      <c r="N859" s="218" t="s">
        <v>48</v>
      </c>
      <c r="O859" s="82"/>
      <c r="P859" s="219">
        <f>O859*H859</f>
        <v>0</v>
      </c>
      <c r="Q859" s="219">
        <v>0</v>
      </c>
      <c r="R859" s="219">
        <f>Q859*H859</f>
        <v>0</v>
      </c>
      <c r="S859" s="219">
        <v>0</v>
      </c>
      <c r="T859" s="220">
        <f>S859*H859</f>
        <v>0</v>
      </c>
      <c r="AR859" s="221" t="s">
        <v>258</v>
      </c>
      <c r="AT859" s="221" t="s">
        <v>167</v>
      </c>
      <c r="AU859" s="221" t="s">
        <v>185</v>
      </c>
      <c r="AY859" s="16" t="s">
        <v>165</v>
      </c>
      <c r="BE859" s="222">
        <f>IF(N859="základní",J859,0)</f>
        <v>0</v>
      </c>
      <c r="BF859" s="222">
        <f>IF(N859="snížená",J859,0)</f>
        <v>0</v>
      </c>
      <c r="BG859" s="222">
        <f>IF(N859="zákl. přenesená",J859,0)</f>
        <v>0</v>
      </c>
      <c r="BH859" s="222">
        <f>IF(N859="sníž. přenesená",J859,0)</f>
        <v>0</v>
      </c>
      <c r="BI859" s="222">
        <f>IF(N859="nulová",J859,0)</f>
        <v>0</v>
      </c>
      <c r="BJ859" s="16" t="s">
        <v>85</v>
      </c>
      <c r="BK859" s="222">
        <f>ROUND(I859*H859,2)</f>
        <v>0</v>
      </c>
      <c r="BL859" s="16" t="s">
        <v>258</v>
      </c>
      <c r="BM859" s="221" t="s">
        <v>1815</v>
      </c>
    </row>
    <row r="860" s="1" customFormat="1" ht="16.5" customHeight="1">
      <c r="B860" s="37"/>
      <c r="C860" s="210" t="s">
        <v>1816</v>
      </c>
      <c r="D860" s="210" t="s">
        <v>167</v>
      </c>
      <c r="E860" s="211" t="s">
        <v>1817</v>
      </c>
      <c r="F860" s="212" t="s">
        <v>1754</v>
      </c>
      <c r="G860" s="213" t="s">
        <v>377</v>
      </c>
      <c r="H860" s="214">
        <v>1</v>
      </c>
      <c r="I860" s="215"/>
      <c r="J860" s="216">
        <f>ROUND(I860*H860,2)</f>
        <v>0</v>
      </c>
      <c r="K860" s="212" t="s">
        <v>417</v>
      </c>
      <c r="L860" s="42"/>
      <c r="M860" s="217" t="s">
        <v>19</v>
      </c>
      <c r="N860" s="218" t="s">
        <v>48</v>
      </c>
      <c r="O860" s="82"/>
      <c r="P860" s="219">
        <f>O860*H860</f>
        <v>0</v>
      </c>
      <c r="Q860" s="219">
        <v>0</v>
      </c>
      <c r="R860" s="219">
        <f>Q860*H860</f>
        <v>0</v>
      </c>
      <c r="S860" s="219">
        <v>0</v>
      </c>
      <c r="T860" s="220">
        <f>S860*H860</f>
        <v>0</v>
      </c>
      <c r="AR860" s="221" t="s">
        <v>258</v>
      </c>
      <c r="AT860" s="221" t="s">
        <v>167</v>
      </c>
      <c r="AU860" s="221" t="s">
        <v>185</v>
      </c>
      <c r="AY860" s="16" t="s">
        <v>165</v>
      </c>
      <c r="BE860" s="222">
        <f>IF(N860="základní",J860,0)</f>
        <v>0</v>
      </c>
      <c r="BF860" s="222">
        <f>IF(N860="snížená",J860,0)</f>
        <v>0</v>
      </c>
      <c r="BG860" s="222">
        <f>IF(N860="zákl. přenesená",J860,0)</f>
        <v>0</v>
      </c>
      <c r="BH860" s="222">
        <f>IF(N860="sníž. přenesená",J860,0)</f>
        <v>0</v>
      </c>
      <c r="BI860" s="222">
        <f>IF(N860="nulová",J860,0)</f>
        <v>0</v>
      </c>
      <c r="BJ860" s="16" t="s">
        <v>85</v>
      </c>
      <c r="BK860" s="222">
        <f>ROUND(I860*H860,2)</f>
        <v>0</v>
      </c>
      <c r="BL860" s="16" t="s">
        <v>258</v>
      </c>
      <c r="BM860" s="221" t="s">
        <v>1818</v>
      </c>
    </row>
    <row r="861" s="1" customFormat="1" ht="16.5" customHeight="1">
      <c r="B861" s="37"/>
      <c r="C861" s="210" t="s">
        <v>1819</v>
      </c>
      <c r="D861" s="210" t="s">
        <v>167</v>
      </c>
      <c r="E861" s="211" t="s">
        <v>1820</v>
      </c>
      <c r="F861" s="212" t="s">
        <v>1758</v>
      </c>
      <c r="G861" s="213" t="s">
        <v>377</v>
      </c>
      <c r="H861" s="214">
        <v>1</v>
      </c>
      <c r="I861" s="215"/>
      <c r="J861" s="216">
        <f>ROUND(I861*H861,2)</f>
        <v>0</v>
      </c>
      <c r="K861" s="212" t="s">
        <v>417</v>
      </c>
      <c r="L861" s="42"/>
      <c r="M861" s="217" t="s">
        <v>19</v>
      </c>
      <c r="N861" s="218" t="s">
        <v>48</v>
      </c>
      <c r="O861" s="82"/>
      <c r="P861" s="219">
        <f>O861*H861</f>
        <v>0</v>
      </c>
      <c r="Q861" s="219">
        <v>0</v>
      </c>
      <c r="R861" s="219">
        <f>Q861*H861</f>
        <v>0</v>
      </c>
      <c r="S861" s="219">
        <v>0</v>
      </c>
      <c r="T861" s="220">
        <f>S861*H861</f>
        <v>0</v>
      </c>
      <c r="AR861" s="221" t="s">
        <v>258</v>
      </c>
      <c r="AT861" s="221" t="s">
        <v>167</v>
      </c>
      <c r="AU861" s="221" t="s">
        <v>185</v>
      </c>
      <c r="AY861" s="16" t="s">
        <v>165</v>
      </c>
      <c r="BE861" s="222">
        <f>IF(N861="základní",J861,0)</f>
        <v>0</v>
      </c>
      <c r="BF861" s="222">
        <f>IF(N861="snížená",J861,0)</f>
        <v>0</v>
      </c>
      <c r="BG861" s="222">
        <f>IF(N861="zákl. přenesená",J861,0)</f>
        <v>0</v>
      </c>
      <c r="BH861" s="222">
        <f>IF(N861="sníž. přenesená",J861,0)</f>
        <v>0</v>
      </c>
      <c r="BI861" s="222">
        <f>IF(N861="nulová",J861,0)</f>
        <v>0</v>
      </c>
      <c r="BJ861" s="16" t="s">
        <v>85</v>
      </c>
      <c r="BK861" s="222">
        <f>ROUND(I861*H861,2)</f>
        <v>0</v>
      </c>
      <c r="BL861" s="16" t="s">
        <v>258</v>
      </c>
      <c r="BM861" s="221" t="s">
        <v>1821</v>
      </c>
    </row>
    <row r="862" s="1" customFormat="1" ht="16.5" customHeight="1">
      <c r="B862" s="37"/>
      <c r="C862" s="210" t="s">
        <v>1822</v>
      </c>
      <c r="D862" s="210" t="s">
        <v>167</v>
      </c>
      <c r="E862" s="211" t="s">
        <v>1823</v>
      </c>
      <c r="F862" s="212" t="s">
        <v>1762</v>
      </c>
      <c r="G862" s="213" t="s">
        <v>377</v>
      </c>
      <c r="H862" s="214">
        <v>1</v>
      </c>
      <c r="I862" s="215"/>
      <c r="J862" s="216">
        <f>ROUND(I862*H862,2)</f>
        <v>0</v>
      </c>
      <c r="K862" s="212" t="s">
        <v>417</v>
      </c>
      <c r="L862" s="42"/>
      <c r="M862" s="217" t="s">
        <v>19</v>
      </c>
      <c r="N862" s="218" t="s">
        <v>48</v>
      </c>
      <c r="O862" s="82"/>
      <c r="P862" s="219">
        <f>O862*H862</f>
        <v>0</v>
      </c>
      <c r="Q862" s="219">
        <v>0</v>
      </c>
      <c r="R862" s="219">
        <f>Q862*H862</f>
        <v>0</v>
      </c>
      <c r="S862" s="219">
        <v>0</v>
      </c>
      <c r="T862" s="220">
        <f>S862*H862</f>
        <v>0</v>
      </c>
      <c r="AR862" s="221" t="s">
        <v>258</v>
      </c>
      <c r="AT862" s="221" t="s">
        <v>167</v>
      </c>
      <c r="AU862" s="221" t="s">
        <v>185</v>
      </c>
      <c r="AY862" s="16" t="s">
        <v>165</v>
      </c>
      <c r="BE862" s="222">
        <f>IF(N862="základní",J862,0)</f>
        <v>0</v>
      </c>
      <c r="BF862" s="222">
        <f>IF(N862="snížená",J862,0)</f>
        <v>0</v>
      </c>
      <c r="BG862" s="222">
        <f>IF(N862="zákl. přenesená",J862,0)</f>
        <v>0</v>
      </c>
      <c r="BH862" s="222">
        <f>IF(N862="sníž. přenesená",J862,0)</f>
        <v>0</v>
      </c>
      <c r="BI862" s="222">
        <f>IF(N862="nulová",J862,0)</f>
        <v>0</v>
      </c>
      <c r="BJ862" s="16" t="s">
        <v>85</v>
      </c>
      <c r="BK862" s="222">
        <f>ROUND(I862*H862,2)</f>
        <v>0</v>
      </c>
      <c r="BL862" s="16" t="s">
        <v>258</v>
      </c>
      <c r="BM862" s="221" t="s">
        <v>1824</v>
      </c>
    </row>
    <row r="863" s="1" customFormat="1" ht="16.5" customHeight="1">
      <c r="B863" s="37"/>
      <c r="C863" s="210" t="s">
        <v>1825</v>
      </c>
      <c r="D863" s="210" t="s">
        <v>167</v>
      </c>
      <c r="E863" s="211" t="s">
        <v>1826</v>
      </c>
      <c r="F863" s="212" t="s">
        <v>1766</v>
      </c>
      <c r="G863" s="213" t="s">
        <v>377</v>
      </c>
      <c r="H863" s="214">
        <v>1</v>
      </c>
      <c r="I863" s="215"/>
      <c r="J863" s="216">
        <f>ROUND(I863*H863,2)</f>
        <v>0</v>
      </c>
      <c r="K863" s="212" t="s">
        <v>417</v>
      </c>
      <c r="L863" s="42"/>
      <c r="M863" s="217" t="s">
        <v>19</v>
      </c>
      <c r="N863" s="218" t="s">
        <v>48</v>
      </c>
      <c r="O863" s="82"/>
      <c r="P863" s="219">
        <f>O863*H863</f>
        <v>0</v>
      </c>
      <c r="Q863" s="219">
        <v>0</v>
      </c>
      <c r="R863" s="219">
        <f>Q863*H863</f>
        <v>0</v>
      </c>
      <c r="S863" s="219">
        <v>0</v>
      </c>
      <c r="T863" s="220">
        <f>S863*H863</f>
        <v>0</v>
      </c>
      <c r="AR863" s="221" t="s">
        <v>258</v>
      </c>
      <c r="AT863" s="221" t="s">
        <v>167</v>
      </c>
      <c r="AU863" s="221" t="s">
        <v>185</v>
      </c>
      <c r="AY863" s="16" t="s">
        <v>165</v>
      </c>
      <c r="BE863" s="222">
        <f>IF(N863="základní",J863,0)</f>
        <v>0</v>
      </c>
      <c r="BF863" s="222">
        <f>IF(N863="snížená",J863,0)</f>
        <v>0</v>
      </c>
      <c r="BG863" s="222">
        <f>IF(N863="zákl. přenesená",J863,0)</f>
        <v>0</v>
      </c>
      <c r="BH863" s="222">
        <f>IF(N863="sníž. přenesená",J863,0)</f>
        <v>0</v>
      </c>
      <c r="BI863" s="222">
        <f>IF(N863="nulová",J863,0)</f>
        <v>0</v>
      </c>
      <c r="BJ863" s="16" t="s">
        <v>85</v>
      </c>
      <c r="BK863" s="222">
        <f>ROUND(I863*H863,2)</f>
        <v>0</v>
      </c>
      <c r="BL863" s="16" t="s">
        <v>258</v>
      </c>
      <c r="BM863" s="221" t="s">
        <v>1827</v>
      </c>
    </row>
    <row r="864" s="1" customFormat="1" ht="16.5" customHeight="1">
      <c r="B864" s="37"/>
      <c r="C864" s="210" t="s">
        <v>1828</v>
      </c>
      <c r="D864" s="210" t="s">
        <v>167</v>
      </c>
      <c r="E864" s="211" t="s">
        <v>1829</v>
      </c>
      <c r="F864" s="212" t="s">
        <v>1770</v>
      </c>
      <c r="G864" s="213" t="s">
        <v>377</v>
      </c>
      <c r="H864" s="214">
        <v>1</v>
      </c>
      <c r="I864" s="215"/>
      <c r="J864" s="216">
        <f>ROUND(I864*H864,2)</f>
        <v>0</v>
      </c>
      <c r="K864" s="212" t="s">
        <v>417</v>
      </c>
      <c r="L864" s="42"/>
      <c r="M864" s="217" t="s">
        <v>19</v>
      </c>
      <c r="N864" s="218" t="s">
        <v>48</v>
      </c>
      <c r="O864" s="82"/>
      <c r="P864" s="219">
        <f>O864*H864</f>
        <v>0</v>
      </c>
      <c r="Q864" s="219">
        <v>0</v>
      </c>
      <c r="R864" s="219">
        <f>Q864*H864</f>
        <v>0</v>
      </c>
      <c r="S864" s="219">
        <v>0</v>
      </c>
      <c r="T864" s="220">
        <f>S864*H864</f>
        <v>0</v>
      </c>
      <c r="AR864" s="221" t="s">
        <v>258</v>
      </c>
      <c r="AT864" s="221" t="s">
        <v>167</v>
      </c>
      <c r="AU864" s="221" t="s">
        <v>185</v>
      </c>
      <c r="AY864" s="16" t="s">
        <v>165</v>
      </c>
      <c r="BE864" s="222">
        <f>IF(N864="základní",J864,0)</f>
        <v>0</v>
      </c>
      <c r="BF864" s="222">
        <f>IF(N864="snížená",J864,0)</f>
        <v>0</v>
      </c>
      <c r="BG864" s="222">
        <f>IF(N864="zákl. přenesená",J864,0)</f>
        <v>0</v>
      </c>
      <c r="BH864" s="222">
        <f>IF(N864="sníž. přenesená",J864,0)</f>
        <v>0</v>
      </c>
      <c r="BI864" s="222">
        <f>IF(N864="nulová",J864,0)</f>
        <v>0</v>
      </c>
      <c r="BJ864" s="16" t="s">
        <v>85</v>
      </c>
      <c r="BK864" s="222">
        <f>ROUND(I864*H864,2)</f>
        <v>0</v>
      </c>
      <c r="BL864" s="16" t="s">
        <v>258</v>
      </c>
      <c r="BM864" s="221" t="s">
        <v>1830</v>
      </c>
    </row>
    <row r="865" s="1" customFormat="1" ht="16.5" customHeight="1">
      <c r="B865" s="37"/>
      <c r="C865" s="210" t="s">
        <v>1831</v>
      </c>
      <c r="D865" s="210" t="s">
        <v>167</v>
      </c>
      <c r="E865" s="211" t="s">
        <v>1832</v>
      </c>
      <c r="F865" s="212" t="s">
        <v>1774</v>
      </c>
      <c r="G865" s="213" t="s">
        <v>377</v>
      </c>
      <c r="H865" s="214">
        <v>2</v>
      </c>
      <c r="I865" s="215"/>
      <c r="J865" s="216">
        <f>ROUND(I865*H865,2)</f>
        <v>0</v>
      </c>
      <c r="K865" s="212" t="s">
        <v>417</v>
      </c>
      <c r="L865" s="42"/>
      <c r="M865" s="217" t="s">
        <v>19</v>
      </c>
      <c r="N865" s="218" t="s">
        <v>48</v>
      </c>
      <c r="O865" s="82"/>
      <c r="P865" s="219">
        <f>O865*H865</f>
        <v>0</v>
      </c>
      <c r="Q865" s="219">
        <v>0</v>
      </c>
      <c r="R865" s="219">
        <f>Q865*H865</f>
        <v>0</v>
      </c>
      <c r="S865" s="219">
        <v>0</v>
      </c>
      <c r="T865" s="220">
        <f>S865*H865</f>
        <v>0</v>
      </c>
      <c r="AR865" s="221" t="s">
        <v>258</v>
      </c>
      <c r="AT865" s="221" t="s">
        <v>167</v>
      </c>
      <c r="AU865" s="221" t="s">
        <v>185</v>
      </c>
      <c r="AY865" s="16" t="s">
        <v>165</v>
      </c>
      <c r="BE865" s="222">
        <f>IF(N865="základní",J865,0)</f>
        <v>0</v>
      </c>
      <c r="BF865" s="222">
        <f>IF(N865="snížená",J865,0)</f>
        <v>0</v>
      </c>
      <c r="BG865" s="222">
        <f>IF(N865="zákl. přenesená",J865,0)</f>
        <v>0</v>
      </c>
      <c r="BH865" s="222">
        <f>IF(N865="sníž. přenesená",J865,0)</f>
        <v>0</v>
      </c>
      <c r="BI865" s="222">
        <f>IF(N865="nulová",J865,0)</f>
        <v>0</v>
      </c>
      <c r="BJ865" s="16" t="s">
        <v>85</v>
      </c>
      <c r="BK865" s="222">
        <f>ROUND(I865*H865,2)</f>
        <v>0</v>
      </c>
      <c r="BL865" s="16" t="s">
        <v>258</v>
      </c>
      <c r="BM865" s="221" t="s">
        <v>1833</v>
      </c>
    </row>
    <row r="866" s="1" customFormat="1" ht="16.5" customHeight="1">
      <c r="B866" s="37"/>
      <c r="C866" s="210" t="s">
        <v>1834</v>
      </c>
      <c r="D866" s="210" t="s">
        <v>167</v>
      </c>
      <c r="E866" s="211" t="s">
        <v>1835</v>
      </c>
      <c r="F866" s="212" t="s">
        <v>1778</v>
      </c>
      <c r="G866" s="213" t="s">
        <v>377</v>
      </c>
      <c r="H866" s="214">
        <v>2</v>
      </c>
      <c r="I866" s="215"/>
      <c r="J866" s="216">
        <f>ROUND(I866*H866,2)</f>
        <v>0</v>
      </c>
      <c r="K866" s="212" t="s">
        <v>417</v>
      </c>
      <c r="L866" s="42"/>
      <c r="M866" s="217" t="s">
        <v>19</v>
      </c>
      <c r="N866" s="218" t="s">
        <v>48</v>
      </c>
      <c r="O866" s="82"/>
      <c r="P866" s="219">
        <f>O866*H866</f>
        <v>0</v>
      </c>
      <c r="Q866" s="219">
        <v>0</v>
      </c>
      <c r="R866" s="219">
        <f>Q866*H866</f>
        <v>0</v>
      </c>
      <c r="S866" s="219">
        <v>0</v>
      </c>
      <c r="T866" s="220">
        <f>S866*H866</f>
        <v>0</v>
      </c>
      <c r="AR866" s="221" t="s">
        <v>258</v>
      </c>
      <c r="AT866" s="221" t="s">
        <v>167</v>
      </c>
      <c r="AU866" s="221" t="s">
        <v>185</v>
      </c>
      <c r="AY866" s="16" t="s">
        <v>165</v>
      </c>
      <c r="BE866" s="222">
        <f>IF(N866="základní",J866,0)</f>
        <v>0</v>
      </c>
      <c r="BF866" s="222">
        <f>IF(N866="snížená",J866,0)</f>
        <v>0</v>
      </c>
      <c r="BG866" s="222">
        <f>IF(N866="zákl. přenesená",J866,0)</f>
        <v>0</v>
      </c>
      <c r="BH866" s="222">
        <f>IF(N866="sníž. přenesená",J866,0)</f>
        <v>0</v>
      </c>
      <c r="BI866" s="222">
        <f>IF(N866="nulová",J866,0)</f>
        <v>0</v>
      </c>
      <c r="BJ866" s="16" t="s">
        <v>85</v>
      </c>
      <c r="BK866" s="222">
        <f>ROUND(I866*H866,2)</f>
        <v>0</v>
      </c>
      <c r="BL866" s="16" t="s">
        <v>258</v>
      </c>
      <c r="BM866" s="221" t="s">
        <v>1836</v>
      </c>
    </row>
    <row r="867" s="1" customFormat="1" ht="16.5" customHeight="1">
      <c r="B867" s="37"/>
      <c r="C867" s="210" t="s">
        <v>1837</v>
      </c>
      <c r="D867" s="210" t="s">
        <v>167</v>
      </c>
      <c r="E867" s="211" t="s">
        <v>1838</v>
      </c>
      <c r="F867" s="212" t="s">
        <v>1782</v>
      </c>
      <c r="G867" s="213" t="s">
        <v>377</v>
      </c>
      <c r="H867" s="214">
        <v>4</v>
      </c>
      <c r="I867" s="215"/>
      <c r="J867" s="216">
        <f>ROUND(I867*H867,2)</f>
        <v>0</v>
      </c>
      <c r="K867" s="212" t="s">
        <v>417</v>
      </c>
      <c r="L867" s="42"/>
      <c r="M867" s="217" t="s">
        <v>19</v>
      </c>
      <c r="N867" s="218" t="s">
        <v>48</v>
      </c>
      <c r="O867" s="82"/>
      <c r="P867" s="219">
        <f>O867*H867</f>
        <v>0</v>
      </c>
      <c r="Q867" s="219">
        <v>0</v>
      </c>
      <c r="R867" s="219">
        <f>Q867*H867</f>
        <v>0</v>
      </c>
      <c r="S867" s="219">
        <v>0</v>
      </c>
      <c r="T867" s="220">
        <f>S867*H867</f>
        <v>0</v>
      </c>
      <c r="AR867" s="221" t="s">
        <v>258</v>
      </c>
      <c r="AT867" s="221" t="s">
        <v>167</v>
      </c>
      <c r="AU867" s="221" t="s">
        <v>185</v>
      </c>
      <c r="AY867" s="16" t="s">
        <v>165</v>
      </c>
      <c r="BE867" s="222">
        <f>IF(N867="základní",J867,0)</f>
        <v>0</v>
      </c>
      <c r="BF867" s="222">
        <f>IF(N867="snížená",J867,0)</f>
        <v>0</v>
      </c>
      <c r="BG867" s="222">
        <f>IF(N867="zákl. přenesená",J867,0)</f>
        <v>0</v>
      </c>
      <c r="BH867" s="222">
        <f>IF(N867="sníž. přenesená",J867,0)</f>
        <v>0</v>
      </c>
      <c r="BI867" s="222">
        <f>IF(N867="nulová",J867,0)</f>
        <v>0</v>
      </c>
      <c r="BJ867" s="16" t="s">
        <v>85</v>
      </c>
      <c r="BK867" s="222">
        <f>ROUND(I867*H867,2)</f>
        <v>0</v>
      </c>
      <c r="BL867" s="16" t="s">
        <v>258</v>
      </c>
      <c r="BM867" s="221" t="s">
        <v>1839</v>
      </c>
    </row>
    <row r="868" s="1" customFormat="1" ht="16.5" customHeight="1">
      <c r="B868" s="37"/>
      <c r="C868" s="210" t="s">
        <v>1840</v>
      </c>
      <c r="D868" s="210" t="s">
        <v>167</v>
      </c>
      <c r="E868" s="211" t="s">
        <v>1841</v>
      </c>
      <c r="F868" s="212" t="s">
        <v>1786</v>
      </c>
      <c r="G868" s="213" t="s">
        <v>377</v>
      </c>
      <c r="H868" s="214">
        <v>2</v>
      </c>
      <c r="I868" s="215"/>
      <c r="J868" s="216">
        <f>ROUND(I868*H868,2)</f>
        <v>0</v>
      </c>
      <c r="K868" s="212" t="s">
        <v>417</v>
      </c>
      <c r="L868" s="42"/>
      <c r="M868" s="217" t="s">
        <v>19</v>
      </c>
      <c r="N868" s="218" t="s">
        <v>48</v>
      </c>
      <c r="O868" s="82"/>
      <c r="P868" s="219">
        <f>O868*H868</f>
        <v>0</v>
      </c>
      <c r="Q868" s="219">
        <v>0</v>
      </c>
      <c r="R868" s="219">
        <f>Q868*H868</f>
        <v>0</v>
      </c>
      <c r="S868" s="219">
        <v>0</v>
      </c>
      <c r="T868" s="220">
        <f>S868*H868</f>
        <v>0</v>
      </c>
      <c r="AR868" s="221" t="s">
        <v>258</v>
      </c>
      <c r="AT868" s="221" t="s">
        <v>167</v>
      </c>
      <c r="AU868" s="221" t="s">
        <v>185</v>
      </c>
      <c r="AY868" s="16" t="s">
        <v>165</v>
      </c>
      <c r="BE868" s="222">
        <f>IF(N868="základní",J868,0)</f>
        <v>0</v>
      </c>
      <c r="BF868" s="222">
        <f>IF(N868="snížená",J868,0)</f>
        <v>0</v>
      </c>
      <c r="BG868" s="222">
        <f>IF(N868="zákl. přenesená",J868,0)</f>
        <v>0</v>
      </c>
      <c r="BH868" s="222">
        <f>IF(N868="sníž. přenesená",J868,0)</f>
        <v>0</v>
      </c>
      <c r="BI868" s="222">
        <f>IF(N868="nulová",J868,0)</f>
        <v>0</v>
      </c>
      <c r="BJ868" s="16" t="s">
        <v>85</v>
      </c>
      <c r="BK868" s="222">
        <f>ROUND(I868*H868,2)</f>
        <v>0</v>
      </c>
      <c r="BL868" s="16" t="s">
        <v>258</v>
      </c>
      <c r="BM868" s="221" t="s">
        <v>1842</v>
      </c>
    </row>
    <row r="869" s="1" customFormat="1" ht="16.5" customHeight="1">
      <c r="B869" s="37"/>
      <c r="C869" s="210" t="s">
        <v>1843</v>
      </c>
      <c r="D869" s="210" t="s">
        <v>167</v>
      </c>
      <c r="E869" s="211" t="s">
        <v>1844</v>
      </c>
      <c r="F869" s="212" t="s">
        <v>1790</v>
      </c>
      <c r="G869" s="213" t="s">
        <v>377</v>
      </c>
      <c r="H869" s="214">
        <v>2</v>
      </c>
      <c r="I869" s="215"/>
      <c r="J869" s="216">
        <f>ROUND(I869*H869,2)</f>
        <v>0</v>
      </c>
      <c r="K869" s="212" t="s">
        <v>417</v>
      </c>
      <c r="L869" s="42"/>
      <c r="M869" s="217" t="s">
        <v>19</v>
      </c>
      <c r="N869" s="218" t="s">
        <v>48</v>
      </c>
      <c r="O869" s="82"/>
      <c r="P869" s="219">
        <f>O869*H869</f>
        <v>0</v>
      </c>
      <c r="Q869" s="219">
        <v>0</v>
      </c>
      <c r="R869" s="219">
        <f>Q869*H869</f>
        <v>0</v>
      </c>
      <c r="S869" s="219">
        <v>0</v>
      </c>
      <c r="T869" s="220">
        <f>S869*H869</f>
        <v>0</v>
      </c>
      <c r="AR869" s="221" t="s">
        <v>258</v>
      </c>
      <c r="AT869" s="221" t="s">
        <v>167</v>
      </c>
      <c r="AU869" s="221" t="s">
        <v>185</v>
      </c>
      <c r="AY869" s="16" t="s">
        <v>165</v>
      </c>
      <c r="BE869" s="222">
        <f>IF(N869="základní",J869,0)</f>
        <v>0</v>
      </c>
      <c r="BF869" s="222">
        <f>IF(N869="snížená",J869,0)</f>
        <v>0</v>
      </c>
      <c r="BG869" s="222">
        <f>IF(N869="zákl. přenesená",J869,0)</f>
        <v>0</v>
      </c>
      <c r="BH869" s="222">
        <f>IF(N869="sníž. přenesená",J869,0)</f>
        <v>0</v>
      </c>
      <c r="BI869" s="222">
        <f>IF(N869="nulová",J869,0)</f>
        <v>0</v>
      </c>
      <c r="BJ869" s="16" t="s">
        <v>85</v>
      </c>
      <c r="BK869" s="222">
        <f>ROUND(I869*H869,2)</f>
        <v>0</v>
      </c>
      <c r="BL869" s="16" t="s">
        <v>258</v>
      </c>
      <c r="BM869" s="221" t="s">
        <v>1845</v>
      </c>
    </row>
    <row r="870" s="1" customFormat="1" ht="16.5" customHeight="1">
      <c r="B870" s="37"/>
      <c r="C870" s="210" t="s">
        <v>1846</v>
      </c>
      <c r="D870" s="210" t="s">
        <v>167</v>
      </c>
      <c r="E870" s="211" t="s">
        <v>1847</v>
      </c>
      <c r="F870" s="212" t="s">
        <v>1794</v>
      </c>
      <c r="G870" s="213" t="s">
        <v>377</v>
      </c>
      <c r="H870" s="214">
        <v>4</v>
      </c>
      <c r="I870" s="215"/>
      <c r="J870" s="216">
        <f>ROUND(I870*H870,2)</f>
        <v>0</v>
      </c>
      <c r="K870" s="212" t="s">
        <v>417</v>
      </c>
      <c r="L870" s="42"/>
      <c r="M870" s="217" t="s">
        <v>19</v>
      </c>
      <c r="N870" s="218" t="s">
        <v>48</v>
      </c>
      <c r="O870" s="82"/>
      <c r="P870" s="219">
        <f>O870*H870</f>
        <v>0</v>
      </c>
      <c r="Q870" s="219">
        <v>0</v>
      </c>
      <c r="R870" s="219">
        <f>Q870*H870</f>
        <v>0</v>
      </c>
      <c r="S870" s="219">
        <v>0</v>
      </c>
      <c r="T870" s="220">
        <f>S870*H870</f>
        <v>0</v>
      </c>
      <c r="AR870" s="221" t="s">
        <v>258</v>
      </c>
      <c r="AT870" s="221" t="s">
        <v>167</v>
      </c>
      <c r="AU870" s="221" t="s">
        <v>185</v>
      </c>
      <c r="AY870" s="16" t="s">
        <v>165</v>
      </c>
      <c r="BE870" s="222">
        <f>IF(N870="základní",J870,0)</f>
        <v>0</v>
      </c>
      <c r="BF870" s="222">
        <f>IF(N870="snížená",J870,0)</f>
        <v>0</v>
      </c>
      <c r="BG870" s="222">
        <f>IF(N870="zákl. přenesená",J870,0)</f>
        <v>0</v>
      </c>
      <c r="BH870" s="222">
        <f>IF(N870="sníž. přenesená",J870,0)</f>
        <v>0</v>
      </c>
      <c r="BI870" s="222">
        <f>IF(N870="nulová",J870,0)</f>
        <v>0</v>
      </c>
      <c r="BJ870" s="16" t="s">
        <v>85</v>
      </c>
      <c r="BK870" s="222">
        <f>ROUND(I870*H870,2)</f>
        <v>0</v>
      </c>
      <c r="BL870" s="16" t="s">
        <v>258</v>
      </c>
      <c r="BM870" s="221" t="s">
        <v>1848</v>
      </c>
    </row>
    <row r="871" s="1" customFormat="1" ht="16.5" customHeight="1">
      <c r="B871" s="37"/>
      <c r="C871" s="210" t="s">
        <v>1849</v>
      </c>
      <c r="D871" s="210" t="s">
        <v>167</v>
      </c>
      <c r="E871" s="211" t="s">
        <v>1850</v>
      </c>
      <c r="F871" s="212" t="s">
        <v>1798</v>
      </c>
      <c r="G871" s="213" t="s">
        <v>324</v>
      </c>
      <c r="H871" s="214">
        <v>24</v>
      </c>
      <c r="I871" s="215"/>
      <c r="J871" s="216">
        <f>ROUND(I871*H871,2)</f>
        <v>0</v>
      </c>
      <c r="K871" s="212" t="s">
        <v>417</v>
      </c>
      <c r="L871" s="42"/>
      <c r="M871" s="217" t="s">
        <v>19</v>
      </c>
      <c r="N871" s="218" t="s">
        <v>48</v>
      </c>
      <c r="O871" s="82"/>
      <c r="P871" s="219">
        <f>O871*H871</f>
        <v>0</v>
      </c>
      <c r="Q871" s="219">
        <v>0</v>
      </c>
      <c r="R871" s="219">
        <f>Q871*H871</f>
        <v>0</v>
      </c>
      <c r="S871" s="219">
        <v>0</v>
      </c>
      <c r="T871" s="220">
        <f>S871*H871</f>
        <v>0</v>
      </c>
      <c r="AR871" s="221" t="s">
        <v>258</v>
      </c>
      <c r="AT871" s="221" t="s">
        <v>167</v>
      </c>
      <c r="AU871" s="221" t="s">
        <v>185</v>
      </c>
      <c r="AY871" s="16" t="s">
        <v>165</v>
      </c>
      <c r="BE871" s="222">
        <f>IF(N871="základní",J871,0)</f>
        <v>0</v>
      </c>
      <c r="BF871" s="222">
        <f>IF(N871="snížená",J871,0)</f>
        <v>0</v>
      </c>
      <c r="BG871" s="222">
        <f>IF(N871="zákl. přenesená",J871,0)</f>
        <v>0</v>
      </c>
      <c r="BH871" s="222">
        <f>IF(N871="sníž. přenesená",J871,0)</f>
        <v>0</v>
      </c>
      <c r="BI871" s="222">
        <f>IF(N871="nulová",J871,0)</f>
        <v>0</v>
      </c>
      <c r="BJ871" s="16" t="s">
        <v>85</v>
      </c>
      <c r="BK871" s="222">
        <f>ROUND(I871*H871,2)</f>
        <v>0</v>
      </c>
      <c r="BL871" s="16" t="s">
        <v>258</v>
      </c>
      <c r="BM871" s="221" t="s">
        <v>1851</v>
      </c>
    </row>
    <row r="872" s="1" customFormat="1" ht="16.5" customHeight="1">
      <c r="B872" s="37"/>
      <c r="C872" s="210" t="s">
        <v>1852</v>
      </c>
      <c r="D872" s="210" t="s">
        <v>167</v>
      </c>
      <c r="E872" s="211" t="s">
        <v>1853</v>
      </c>
      <c r="F872" s="212" t="s">
        <v>1802</v>
      </c>
      <c r="G872" s="213" t="s">
        <v>324</v>
      </c>
      <c r="H872" s="214">
        <v>2</v>
      </c>
      <c r="I872" s="215"/>
      <c r="J872" s="216">
        <f>ROUND(I872*H872,2)</f>
        <v>0</v>
      </c>
      <c r="K872" s="212" t="s">
        <v>417</v>
      </c>
      <c r="L872" s="42"/>
      <c r="M872" s="217" t="s">
        <v>19</v>
      </c>
      <c r="N872" s="218" t="s">
        <v>48</v>
      </c>
      <c r="O872" s="82"/>
      <c r="P872" s="219">
        <f>O872*H872</f>
        <v>0</v>
      </c>
      <c r="Q872" s="219">
        <v>0</v>
      </c>
      <c r="R872" s="219">
        <f>Q872*H872</f>
        <v>0</v>
      </c>
      <c r="S872" s="219">
        <v>0</v>
      </c>
      <c r="T872" s="220">
        <f>S872*H872</f>
        <v>0</v>
      </c>
      <c r="AR872" s="221" t="s">
        <v>258</v>
      </c>
      <c r="AT872" s="221" t="s">
        <v>167</v>
      </c>
      <c r="AU872" s="221" t="s">
        <v>185</v>
      </c>
      <c r="AY872" s="16" t="s">
        <v>165</v>
      </c>
      <c r="BE872" s="222">
        <f>IF(N872="základní",J872,0)</f>
        <v>0</v>
      </c>
      <c r="BF872" s="222">
        <f>IF(N872="snížená",J872,0)</f>
        <v>0</v>
      </c>
      <c r="BG872" s="222">
        <f>IF(N872="zákl. přenesená",J872,0)</f>
        <v>0</v>
      </c>
      <c r="BH872" s="222">
        <f>IF(N872="sníž. přenesená",J872,0)</f>
        <v>0</v>
      </c>
      <c r="BI872" s="222">
        <f>IF(N872="nulová",J872,0)</f>
        <v>0</v>
      </c>
      <c r="BJ872" s="16" t="s">
        <v>85</v>
      </c>
      <c r="BK872" s="222">
        <f>ROUND(I872*H872,2)</f>
        <v>0</v>
      </c>
      <c r="BL872" s="16" t="s">
        <v>258</v>
      </c>
      <c r="BM872" s="221" t="s">
        <v>1854</v>
      </c>
    </row>
    <row r="873" s="11" customFormat="1" ht="20.88" customHeight="1">
      <c r="B873" s="194"/>
      <c r="C873" s="195"/>
      <c r="D873" s="196" t="s">
        <v>76</v>
      </c>
      <c r="E873" s="208" t="s">
        <v>1855</v>
      </c>
      <c r="F873" s="208" t="s">
        <v>1856</v>
      </c>
      <c r="G873" s="195"/>
      <c r="H873" s="195"/>
      <c r="I873" s="198"/>
      <c r="J873" s="209">
        <f>BK873</f>
        <v>0</v>
      </c>
      <c r="K873" s="195"/>
      <c r="L873" s="200"/>
      <c r="M873" s="201"/>
      <c r="N873" s="202"/>
      <c r="O873" s="202"/>
      <c r="P873" s="203">
        <f>SUM(P874:P889)</f>
        <v>0</v>
      </c>
      <c r="Q873" s="202"/>
      <c r="R873" s="203">
        <f>SUM(R874:R889)</f>
        <v>0</v>
      </c>
      <c r="S873" s="202"/>
      <c r="T873" s="204">
        <f>SUM(T874:T889)</f>
        <v>0</v>
      </c>
      <c r="AR873" s="205" t="s">
        <v>87</v>
      </c>
      <c r="AT873" s="206" t="s">
        <v>76</v>
      </c>
      <c r="AU873" s="206" t="s">
        <v>87</v>
      </c>
      <c r="AY873" s="205" t="s">
        <v>165</v>
      </c>
      <c r="BK873" s="207">
        <f>SUM(BK874:BK889)</f>
        <v>0</v>
      </c>
    </row>
    <row r="874" s="1" customFormat="1" ht="72" customHeight="1">
      <c r="B874" s="37"/>
      <c r="C874" s="210" t="s">
        <v>1857</v>
      </c>
      <c r="D874" s="210" t="s">
        <v>167</v>
      </c>
      <c r="E874" s="211" t="s">
        <v>1858</v>
      </c>
      <c r="F874" s="212" t="s">
        <v>1808</v>
      </c>
      <c r="G874" s="213" t="s">
        <v>377</v>
      </c>
      <c r="H874" s="214">
        <v>1</v>
      </c>
      <c r="I874" s="215"/>
      <c r="J874" s="216">
        <f>ROUND(I874*H874,2)</f>
        <v>0</v>
      </c>
      <c r="K874" s="212" t="s">
        <v>417</v>
      </c>
      <c r="L874" s="42"/>
      <c r="M874" s="217" t="s">
        <v>19</v>
      </c>
      <c r="N874" s="218" t="s">
        <v>48</v>
      </c>
      <c r="O874" s="82"/>
      <c r="P874" s="219">
        <f>O874*H874</f>
        <v>0</v>
      </c>
      <c r="Q874" s="219">
        <v>0</v>
      </c>
      <c r="R874" s="219">
        <f>Q874*H874</f>
        <v>0</v>
      </c>
      <c r="S874" s="219">
        <v>0</v>
      </c>
      <c r="T874" s="220">
        <f>S874*H874</f>
        <v>0</v>
      </c>
      <c r="AR874" s="221" t="s">
        <v>258</v>
      </c>
      <c r="AT874" s="221" t="s">
        <v>167</v>
      </c>
      <c r="AU874" s="221" t="s">
        <v>185</v>
      </c>
      <c r="AY874" s="16" t="s">
        <v>165</v>
      </c>
      <c r="BE874" s="222">
        <f>IF(N874="základní",J874,0)</f>
        <v>0</v>
      </c>
      <c r="BF874" s="222">
        <f>IF(N874="snížená",J874,0)</f>
        <v>0</v>
      </c>
      <c r="BG874" s="222">
        <f>IF(N874="zákl. přenesená",J874,0)</f>
        <v>0</v>
      </c>
      <c r="BH874" s="222">
        <f>IF(N874="sníž. přenesená",J874,0)</f>
        <v>0</v>
      </c>
      <c r="BI874" s="222">
        <f>IF(N874="nulová",J874,0)</f>
        <v>0</v>
      </c>
      <c r="BJ874" s="16" t="s">
        <v>85</v>
      </c>
      <c r="BK874" s="222">
        <f>ROUND(I874*H874,2)</f>
        <v>0</v>
      </c>
      <c r="BL874" s="16" t="s">
        <v>258</v>
      </c>
      <c r="BM874" s="221" t="s">
        <v>1859</v>
      </c>
    </row>
    <row r="875" s="1" customFormat="1" ht="16.5" customHeight="1">
      <c r="B875" s="37"/>
      <c r="C875" s="210" t="s">
        <v>1860</v>
      </c>
      <c r="D875" s="210" t="s">
        <v>167</v>
      </c>
      <c r="E875" s="211" t="s">
        <v>1861</v>
      </c>
      <c r="F875" s="212" t="s">
        <v>1745</v>
      </c>
      <c r="G875" s="213" t="s">
        <v>377</v>
      </c>
      <c r="H875" s="214">
        <v>4</v>
      </c>
      <c r="I875" s="215"/>
      <c r="J875" s="216">
        <f>ROUND(I875*H875,2)</f>
        <v>0</v>
      </c>
      <c r="K875" s="212" t="s">
        <v>417</v>
      </c>
      <c r="L875" s="42"/>
      <c r="M875" s="217" t="s">
        <v>19</v>
      </c>
      <c r="N875" s="218" t="s">
        <v>48</v>
      </c>
      <c r="O875" s="82"/>
      <c r="P875" s="219">
        <f>O875*H875</f>
        <v>0</v>
      </c>
      <c r="Q875" s="219">
        <v>0</v>
      </c>
      <c r="R875" s="219">
        <f>Q875*H875</f>
        <v>0</v>
      </c>
      <c r="S875" s="219">
        <v>0</v>
      </c>
      <c r="T875" s="220">
        <f>S875*H875</f>
        <v>0</v>
      </c>
      <c r="AR875" s="221" t="s">
        <v>258</v>
      </c>
      <c r="AT875" s="221" t="s">
        <v>167</v>
      </c>
      <c r="AU875" s="221" t="s">
        <v>185</v>
      </c>
      <c r="AY875" s="16" t="s">
        <v>165</v>
      </c>
      <c r="BE875" s="222">
        <f>IF(N875="základní",J875,0)</f>
        <v>0</v>
      </c>
      <c r="BF875" s="222">
        <f>IF(N875="snížená",J875,0)</f>
        <v>0</v>
      </c>
      <c r="BG875" s="222">
        <f>IF(N875="zákl. přenesená",J875,0)</f>
        <v>0</v>
      </c>
      <c r="BH875" s="222">
        <f>IF(N875="sníž. přenesená",J875,0)</f>
        <v>0</v>
      </c>
      <c r="BI875" s="222">
        <f>IF(N875="nulová",J875,0)</f>
        <v>0</v>
      </c>
      <c r="BJ875" s="16" t="s">
        <v>85</v>
      </c>
      <c r="BK875" s="222">
        <f>ROUND(I875*H875,2)</f>
        <v>0</v>
      </c>
      <c r="BL875" s="16" t="s">
        <v>258</v>
      </c>
      <c r="BM875" s="221" t="s">
        <v>1862</v>
      </c>
    </row>
    <row r="876" s="1" customFormat="1" ht="16.5" customHeight="1">
      <c r="B876" s="37"/>
      <c r="C876" s="210" t="s">
        <v>1863</v>
      </c>
      <c r="D876" s="210" t="s">
        <v>167</v>
      </c>
      <c r="E876" s="211" t="s">
        <v>1864</v>
      </c>
      <c r="F876" s="212" t="s">
        <v>1750</v>
      </c>
      <c r="G876" s="213" t="s">
        <v>377</v>
      </c>
      <c r="H876" s="214">
        <v>1</v>
      </c>
      <c r="I876" s="215"/>
      <c r="J876" s="216">
        <f>ROUND(I876*H876,2)</f>
        <v>0</v>
      </c>
      <c r="K876" s="212" t="s">
        <v>417</v>
      </c>
      <c r="L876" s="42"/>
      <c r="M876" s="217" t="s">
        <v>19</v>
      </c>
      <c r="N876" s="218" t="s">
        <v>48</v>
      </c>
      <c r="O876" s="82"/>
      <c r="P876" s="219">
        <f>O876*H876</f>
        <v>0</v>
      </c>
      <c r="Q876" s="219">
        <v>0</v>
      </c>
      <c r="R876" s="219">
        <f>Q876*H876</f>
        <v>0</v>
      </c>
      <c r="S876" s="219">
        <v>0</v>
      </c>
      <c r="T876" s="220">
        <f>S876*H876</f>
        <v>0</v>
      </c>
      <c r="AR876" s="221" t="s">
        <v>258</v>
      </c>
      <c r="AT876" s="221" t="s">
        <v>167</v>
      </c>
      <c r="AU876" s="221" t="s">
        <v>185</v>
      </c>
      <c r="AY876" s="16" t="s">
        <v>165</v>
      </c>
      <c r="BE876" s="222">
        <f>IF(N876="základní",J876,0)</f>
        <v>0</v>
      </c>
      <c r="BF876" s="222">
        <f>IF(N876="snížená",J876,0)</f>
        <v>0</v>
      </c>
      <c r="BG876" s="222">
        <f>IF(N876="zákl. přenesená",J876,0)</f>
        <v>0</v>
      </c>
      <c r="BH876" s="222">
        <f>IF(N876="sníž. přenesená",J876,0)</f>
        <v>0</v>
      </c>
      <c r="BI876" s="222">
        <f>IF(N876="nulová",J876,0)</f>
        <v>0</v>
      </c>
      <c r="BJ876" s="16" t="s">
        <v>85</v>
      </c>
      <c r="BK876" s="222">
        <f>ROUND(I876*H876,2)</f>
        <v>0</v>
      </c>
      <c r="BL876" s="16" t="s">
        <v>258</v>
      </c>
      <c r="BM876" s="221" t="s">
        <v>1865</v>
      </c>
    </row>
    <row r="877" s="1" customFormat="1" ht="16.5" customHeight="1">
      <c r="B877" s="37"/>
      <c r="C877" s="210" t="s">
        <v>1866</v>
      </c>
      <c r="D877" s="210" t="s">
        <v>167</v>
      </c>
      <c r="E877" s="211" t="s">
        <v>1867</v>
      </c>
      <c r="F877" s="212" t="s">
        <v>1754</v>
      </c>
      <c r="G877" s="213" t="s">
        <v>377</v>
      </c>
      <c r="H877" s="214">
        <v>1</v>
      </c>
      <c r="I877" s="215"/>
      <c r="J877" s="216">
        <f>ROUND(I877*H877,2)</f>
        <v>0</v>
      </c>
      <c r="K877" s="212" t="s">
        <v>417</v>
      </c>
      <c r="L877" s="42"/>
      <c r="M877" s="217" t="s">
        <v>19</v>
      </c>
      <c r="N877" s="218" t="s">
        <v>48</v>
      </c>
      <c r="O877" s="82"/>
      <c r="P877" s="219">
        <f>O877*H877</f>
        <v>0</v>
      </c>
      <c r="Q877" s="219">
        <v>0</v>
      </c>
      <c r="R877" s="219">
        <f>Q877*H877</f>
        <v>0</v>
      </c>
      <c r="S877" s="219">
        <v>0</v>
      </c>
      <c r="T877" s="220">
        <f>S877*H877</f>
        <v>0</v>
      </c>
      <c r="AR877" s="221" t="s">
        <v>258</v>
      </c>
      <c r="AT877" s="221" t="s">
        <v>167</v>
      </c>
      <c r="AU877" s="221" t="s">
        <v>185</v>
      </c>
      <c r="AY877" s="16" t="s">
        <v>165</v>
      </c>
      <c r="BE877" s="222">
        <f>IF(N877="základní",J877,0)</f>
        <v>0</v>
      </c>
      <c r="BF877" s="222">
        <f>IF(N877="snížená",J877,0)</f>
        <v>0</v>
      </c>
      <c r="BG877" s="222">
        <f>IF(N877="zákl. přenesená",J877,0)</f>
        <v>0</v>
      </c>
      <c r="BH877" s="222">
        <f>IF(N877="sníž. přenesená",J877,0)</f>
        <v>0</v>
      </c>
      <c r="BI877" s="222">
        <f>IF(N877="nulová",J877,0)</f>
        <v>0</v>
      </c>
      <c r="BJ877" s="16" t="s">
        <v>85</v>
      </c>
      <c r="BK877" s="222">
        <f>ROUND(I877*H877,2)</f>
        <v>0</v>
      </c>
      <c r="BL877" s="16" t="s">
        <v>258</v>
      </c>
      <c r="BM877" s="221" t="s">
        <v>1868</v>
      </c>
    </row>
    <row r="878" s="1" customFormat="1" ht="16.5" customHeight="1">
      <c r="B878" s="37"/>
      <c r="C878" s="210" t="s">
        <v>1869</v>
      </c>
      <c r="D878" s="210" t="s">
        <v>167</v>
      </c>
      <c r="E878" s="211" t="s">
        <v>1870</v>
      </c>
      <c r="F878" s="212" t="s">
        <v>1758</v>
      </c>
      <c r="G878" s="213" t="s">
        <v>377</v>
      </c>
      <c r="H878" s="214">
        <v>1</v>
      </c>
      <c r="I878" s="215"/>
      <c r="J878" s="216">
        <f>ROUND(I878*H878,2)</f>
        <v>0</v>
      </c>
      <c r="K878" s="212" t="s">
        <v>417</v>
      </c>
      <c r="L878" s="42"/>
      <c r="M878" s="217" t="s">
        <v>19</v>
      </c>
      <c r="N878" s="218" t="s">
        <v>48</v>
      </c>
      <c r="O878" s="82"/>
      <c r="P878" s="219">
        <f>O878*H878</f>
        <v>0</v>
      </c>
      <c r="Q878" s="219">
        <v>0</v>
      </c>
      <c r="R878" s="219">
        <f>Q878*H878</f>
        <v>0</v>
      </c>
      <c r="S878" s="219">
        <v>0</v>
      </c>
      <c r="T878" s="220">
        <f>S878*H878</f>
        <v>0</v>
      </c>
      <c r="AR878" s="221" t="s">
        <v>258</v>
      </c>
      <c r="AT878" s="221" t="s">
        <v>167</v>
      </c>
      <c r="AU878" s="221" t="s">
        <v>185</v>
      </c>
      <c r="AY878" s="16" t="s">
        <v>165</v>
      </c>
      <c r="BE878" s="222">
        <f>IF(N878="základní",J878,0)</f>
        <v>0</v>
      </c>
      <c r="BF878" s="222">
        <f>IF(N878="snížená",J878,0)</f>
        <v>0</v>
      </c>
      <c r="BG878" s="222">
        <f>IF(N878="zákl. přenesená",J878,0)</f>
        <v>0</v>
      </c>
      <c r="BH878" s="222">
        <f>IF(N878="sníž. přenesená",J878,0)</f>
        <v>0</v>
      </c>
      <c r="BI878" s="222">
        <f>IF(N878="nulová",J878,0)</f>
        <v>0</v>
      </c>
      <c r="BJ878" s="16" t="s">
        <v>85</v>
      </c>
      <c r="BK878" s="222">
        <f>ROUND(I878*H878,2)</f>
        <v>0</v>
      </c>
      <c r="BL878" s="16" t="s">
        <v>258</v>
      </c>
      <c r="BM878" s="221" t="s">
        <v>1871</v>
      </c>
    </row>
    <row r="879" s="1" customFormat="1" ht="16.5" customHeight="1">
      <c r="B879" s="37"/>
      <c r="C879" s="210" t="s">
        <v>1872</v>
      </c>
      <c r="D879" s="210" t="s">
        <v>167</v>
      </c>
      <c r="E879" s="211" t="s">
        <v>1873</v>
      </c>
      <c r="F879" s="212" t="s">
        <v>1762</v>
      </c>
      <c r="G879" s="213" t="s">
        <v>377</v>
      </c>
      <c r="H879" s="214">
        <v>1</v>
      </c>
      <c r="I879" s="215"/>
      <c r="J879" s="216">
        <f>ROUND(I879*H879,2)</f>
        <v>0</v>
      </c>
      <c r="K879" s="212" t="s">
        <v>417</v>
      </c>
      <c r="L879" s="42"/>
      <c r="M879" s="217" t="s">
        <v>19</v>
      </c>
      <c r="N879" s="218" t="s">
        <v>48</v>
      </c>
      <c r="O879" s="82"/>
      <c r="P879" s="219">
        <f>O879*H879</f>
        <v>0</v>
      </c>
      <c r="Q879" s="219">
        <v>0</v>
      </c>
      <c r="R879" s="219">
        <f>Q879*H879</f>
        <v>0</v>
      </c>
      <c r="S879" s="219">
        <v>0</v>
      </c>
      <c r="T879" s="220">
        <f>S879*H879</f>
        <v>0</v>
      </c>
      <c r="AR879" s="221" t="s">
        <v>258</v>
      </c>
      <c r="AT879" s="221" t="s">
        <v>167</v>
      </c>
      <c r="AU879" s="221" t="s">
        <v>185</v>
      </c>
      <c r="AY879" s="16" t="s">
        <v>165</v>
      </c>
      <c r="BE879" s="222">
        <f>IF(N879="základní",J879,0)</f>
        <v>0</v>
      </c>
      <c r="BF879" s="222">
        <f>IF(N879="snížená",J879,0)</f>
        <v>0</v>
      </c>
      <c r="BG879" s="222">
        <f>IF(N879="zákl. přenesená",J879,0)</f>
        <v>0</v>
      </c>
      <c r="BH879" s="222">
        <f>IF(N879="sníž. přenesená",J879,0)</f>
        <v>0</v>
      </c>
      <c r="BI879" s="222">
        <f>IF(N879="nulová",J879,0)</f>
        <v>0</v>
      </c>
      <c r="BJ879" s="16" t="s">
        <v>85</v>
      </c>
      <c r="BK879" s="222">
        <f>ROUND(I879*H879,2)</f>
        <v>0</v>
      </c>
      <c r="BL879" s="16" t="s">
        <v>258</v>
      </c>
      <c r="BM879" s="221" t="s">
        <v>1874</v>
      </c>
    </row>
    <row r="880" s="1" customFormat="1" ht="16.5" customHeight="1">
      <c r="B880" s="37"/>
      <c r="C880" s="210" t="s">
        <v>1875</v>
      </c>
      <c r="D880" s="210" t="s">
        <v>167</v>
      </c>
      <c r="E880" s="211" t="s">
        <v>1876</v>
      </c>
      <c r="F880" s="212" t="s">
        <v>1766</v>
      </c>
      <c r="G880" s="213" t="s">
        <v>377</v>
      </c>
      <c r="H880" s="214">
        <v>1</v>
      </c>
      <c r="I880" s="215"/>
      <c r="J880" s="216">
        <f>ROUND(I880*H880,2)</f>
        <v>0</v>
      </c>
      <c r="K880" s="212" t="s">
        <v>417</v>
      </c>
      <c r="L880" s="42"/>
      <c r="M880" s="217" t="s">
        <v>19</v>
      </c>
      <c r="N880" s="218" t="s">
        <v>48</v>
      </c>
      <c r="O880" s="82"/>
      <c r="P880" s="219">
        <f>O880*H880</f>
        <v>0</v>
      </c>
      <c r="Q880" s="219">
        <v>0</v>
      </c>
      <c r="R880" s="219">
        <f>Q880*H880</f>
        <v>0</v>
      </c>
      <c r="S880" s="219">
        <v>0</v>
      </c>
      <c r="T880" s="220">
        <f>S880*H880</f>
        <v>0</v>
      </c>
      <c r="AR880" s="221" t="s">
        <v>258</v>
      </c>
      <c r="AT880" s="221" t="s">
        <v>167</v>
      </c>
      <c r="AU880" s="221" t="s">
        <v>185</v>
      </c>
      <c r="AY880" s="16" t="s">
        <v>165</v>
      </c>
      <c r="BE880" s="222">
        <f>IF(N880="základní",J880,0)</f>
        <v>0</v>
      </c>
      <c r="BF880" s="222">
        <f>IF(N880="snížená",J880,0)</f>
        <v>0</v>
      </c>
      <c r="BG880" s="222">
        <f>IF(N880="zákl. přenesená",J880,0)</f>
        <v>0</v>
      </c>
      <c r="BH880" s="222">
        <f>IF(N880="sníž. přenesená",J880,0)</f>
        <v>0</v>
      </c>
      <c r="BI880" s="222">
        <f>IF(N880="nulová",J880,0)</f>
        <v>0</v>
      </c>
      <c r="BJ880" s="16" t="s">
        <v>85</v>
      </c>
      <c r="BK880" s="222">
        <f>ROUND(I880*H880,2)</f>
        <v>0</v>
      </c>
      <c r="BL880" s="16" t="s">
        <v>258</v>
      </c>
      <c r="BM880" s="221" t="s">
        <v>1877</v>
      </c>
    </row>
    <row r="881" s="1" customFormat="1" ht="16.5" customHeight="1">
      <c r="B881" s="37"/>
      <c r="C881" s="210" t="s">
        <v>1878</v>
      </c>
      <c r="D881" s="210" t="s">
        <v>167</v>
      </c>
      <c r="E881" s="211" t="s">
        <v>1879</v>
      </c>
      <c r="F881" s="212" t="s">
        <v>1770</v>
      </c>
      <c r="G881" s="213" t="s">
        <v>377</v>
      </c>
      <c r="H881" s="214">
        <v>1</v>
      </c>
      <c r="I881" s="215"/>
      <c r="J881" s="216">
        <f>ROUND(I881*H881,2)</f>
        <v>0</v>
      </c>
      <c r="K881" s="212" t="s">
        <v>417</v>
      </c>
      <c r="L881" s="42"/>
      <c r="M881" s="217" t="s">
        <v>19</v>
      </c>
      <c r="N881" s="218" t="s">
        <v>48</v>
      </c>
      <c r="O881" s="82"/>
      <c r="P881" s="219">
        <f>O881*H881</f>
        <v>0</v>
      </c>
      <c r="Q881" s="219">
        <v>0</v>
      </c>
      <c r="R881" s="219">
        <f>Q881*H881</f>
        <v>0</v>
      </c>
      <c r="S881" s="219">
        <v>0</v>
      </c>
      <c r="T881" s="220">
        <f>S881*H881</f>
        <v>0</v>
      </c>
      <c r="AR881" s="221" t="s">
        <v>258</v>
      </c>
      <c r="AT881" s="221" t="s">
        <v>167</v>
      </c>
      <c r="AU881" s="221" t="s">
        <v>185</v>
      </c>
      <c r="AY881" s="16" t="s">
        <v>165</v>
      </c>
      <c r="BE881" s="222">
        <f>IF(N881="základní",J881,0)</f>
        <v>0</v>
      </c>
      <c r="BF881" s="222">
        <f>IF(N881="snížená",J881,0)</f>
        <v>0</v>
      </c>
      <c r="BG881" s="222">
        <f>IF(N881="zákl. přenesená",J881,0)</f>
        <v>0</v>
      </c>
      <c r="BH881" s="222">
        <f>IF(N881="sníž. přenesená",J881,0)</f>
        <v>0</v>
      </c>
      <c r="BI881" s="222">
        <f>IF(N881="nulová",J881,0)</f>
        <v>0</v>
      </c>
      <c r="BJ881" s="16" t="s">
        <v>85</v>
      </c>
      <c r="BK881" s="222">
        <f>ROUND(I881*H881,2)</f>
        <v>0</v>
      </c>
      <c r="BL881" s="16" t="s">
        <v>258</v>
      </c>
      <c r="BM881" s="221" t="s">
        <v>1880</v>
      </c>
    </row>
    <row r="882" s="1" customFormat="1" ht="16.5" customHeight="1">
      <c r="B882" s="37"/>
      <c r="C882" s="210" t="s">
        <v>1881</v>
      </c>
      <c r="D882" s="210" t="s">
        <v>167</v>
      </c>
      <c r="E882" s="211" t="s">
        <v>1882</v>
      </c>
      <c r="F882" s="212" t="s">
        <v>1774</v>
      </c>
      <c r="G882" s="213" t="s">
        <v>377</v>
      </c>
      <c r="H882" s="214">
        <v>2</v>
      </c>
      <c r="I882" s="215"/>
      <c r="J882" s="216">
        <f>ROUND(I882*H882,2)</f>
        <v>0</v>
      </c>
      <c r="K882" s="212" t="s">
        <v>417</v>
      </c>
      <c r="L882" s="42"/>
      <c r="M882" s="217" t="s">
        <v>19</v>
      </c>
      <c r="N882" s="218" t="s">
        <v>48</v>
      </c>
      <c r="O882" s="82"/>
      <c r="P882" s="219">
        <f>O882*H882</f>
        <v>0</v>
      </c>
      <c r="Q882" s="219">
        <v>0</v>
      </c>
      <c r="R882" s="219">
        <f>Q882*H882</f>
        <v>0</v>
      </c>
      <c r="S882" s="219">
        <v>0</v>
      </c>
      <c r="T882" s="220">
        <f>S882*H882</f>
        <v>0</v>
      </c>
      <c r="AR882" s="221" t="s">
        <v>258</v>
      </c>
      <c r="AT882" s="221" t="s">
        <v>167</v>
      </c>
      <c r="AU882" s="221" t="s">
        <v>185</v>
      </c>
      <c r="AY882" s="16" t="s">
        <v>165</v>
      </c>
      <c r="BE882" s="222">
        <f>IF(N882="základní",J882,0)</f>
        <v>0</v>
      </c>
      <c r="BF882" s="222">
        <f>IF(N882="snížená",J882,0)</f>
        <v>0</v>
      </c>
      <c r="BG882" s="222">
        <f>IF(N882="zákl. přenesená",J882,0)</f>
        <v>0</v>
      </c>
      <c r="BH882" s="222">
        <f>IF(N882="sníž. přenesená",J882,0)</f>
        <v>0</v>
      </c>
      <c r="BI882" s="222">
        <f>IF(N882="nulová",J882,0)</f>
        <v>0</v>
      </c>
      <c r="BJ882" s="16" t="s">
        <v>85</v>
      </c>
      <c r="BK882" s="222">
        <f>ROUND(I882*H882,2)</f>
        <v>0</v>
      </c>
      <c r="BL882" s="16" t="s">
        <v>258</v>
      </c>
      <c r="BM882" s="221" t="s">
        <v>1883</v>
      </c>
    </row>
    <row r="883" s="1" customFormat="1" ht="16.5" customHeight="1">
      <c r="B883" s="37"/>
      <c r="C883" s="210" t="s">
        <v>1884</v>
      </c>
      <c r="D883" s="210" t="s">
        <v>167</v>
      </c>
      <c r="E883" s="211" t="s">
        <v>1885</v>
      </c>
      <c r="F883" s="212" t="s">
        <v>1778</v>
      </c>
      <c r="G883" s="213" t="s">
        <v>377</v>
      </c>
      <c r="H883" s="214">
        <v>2</v>
      </c>
      <c r="I883" s="215"/>
      <c r="J883" s="216">
        <f>ROUND(I883*H883,2)</f>
        <v>0</v>
      </c>
      <c r="K883" s="212" t="s">
        <v>417</v>
      </c>
      <c r="L883" s="42"/>
      <c r="M883" s="217" t="s">
        <v>19</v>
      </c>
      <c r="N883" s="218" t="s">
        <v>48</v>
      </c>
      <c r="O883" s="82"/>
      <c r="P883" s="219">
        <f>O883*H883</f>
        <v>0</v>
      </c>
      <c r="Q883" s="219">
        <v>0</v>
      </c>
      <c r="R883" s="219">
        <f>Q883*H883</f>
        <v>0</v>
      </c>
      <c r="S883" s="219">
        <v>0</v>
      </c>
      <c r="T883" s="220">
        <f>S883*H883</f>
        <v>0</v>
      </c>
      <c r="AR883" s="221" t="s">
        <v>258</v>
      </c>
      <c r="AT883" s="221" t="s">
        <v>167</v>
      </c>
      <c r="AU883" s="221" t="s">
        <v>185</v>
      </c>
      <c r="AY883" s="16" t="s">
        <v>165</v>
      </c>
      <c r="BE883" s="222">
        <f>IF(N883="základní",J883,0)</f>
        <v>0</v>
      </c>
      <c r="BF883" s="222">
        <f>IF(N883="snížená",J883,0)</f>
        <v>0</v>
      </c>
      <c r="BG883" s="222">
        <f>IF(N883="zákl. přenesená",J883,0)</f>
        <v>0</v>
      </c>
      <c r="BH883" s="222">
        <f>IF(N883="sníž. přenesená",J883,0)</f>
        <v>0</v>
      </c>
      <c r="BI883" s="222">
        <f>IF(N883="nulová",J883,0)</f>
        <v>0</v>
      </c>
      <c r="BJ883" s="16" t="s">
        <v>85</v>
      </c>
      <c r="BK883" s="222">
        <f>ROUND(I883*H883,2)</f>
        <v>0</v>
      </c>
      <c r="BL883" s="16" t="s">
        <v>258</v>
      </c>
      <c r="BM883" s="221" t="s">
        <v>1886</v>
      </c>
    </row>
    <row r="884" s="1" customFormat="1" ht="16.5" customHeight="1">
      <c r="B884" s="37"/>
      <c r="C884" s="210" t="s">
        <v>1887</v>
      </c>
      <c r="D884" s="210" t="s">
        <v>167</v>
      </c>
      <c r="E884" s="211" t="s">
        <v>1888</v>
      </c>
      <c r="F884" s="212" t="s">
        <v>1782</v>
      </c>
      <c r="G884" s="213" t="s">
        <v>377</v>
      </c>
      <c r="H884" s="214">
        <v>4</v>
      </c>
      <c r="I884" s="215"/>
      <c r="J884" s="216">
        <f>ROUND(I884*H884,2)</f>
        <v>0</v>
      </c>
      <c r="K884" s="212" t="s">
        <v>417</v>
      </c>
      <c r="L884" s="42"/>
      <c r="M884" s="217" t="s">
        <v>19</v>
      </c>
      <c r="N884" s="218" t="s">
        <v>48</v>
      </c>
      <c r="O884" s="82"/>
      <c r="P884" s="219">
        <f>O884*H884</f>
        <v>0</v>
      </c>
      <c r="Q884" s="219">
        <v>0</v>
      </c>
      <c r="R884" s="219">
        <f>Q884*H884</f>
        <v>0</v>
      </c>
      <c r="S884" s="219">
        <v>0</v>
      </c>
      <c r="T884" s="220">
        <f>S884*H884</f>
        <v>0</v>
      </c>
      <c r="AR884" s="221" t="s">
        <v>258</v>
      </c>
      <c r="AT884" s="221" t="s">
        <v>167</v>
      </c>
      <c r="AU884" s="221" t="s">
        <v>185</v>
      </c>
      <c r="AY884" s="16" t="s">
        <v>165</v>
      </c>
      <c r="BE884" s="222">
        <f>IF(N884="základní",J884,0)</f>
        <v>0</v>
      </c>
      <c r="BF884" s="222">
        <f>IF(N884="snížená",J884,0)</f>
        <v>0</v>
      </c>
      <c r="BG884" s="222">
        <f>IF(N884="zákl. přenesená",J884,0)</f>
        <v>0</v>
      </c>
      <c r="BH884" s="222">
        <f>IF(N884="sníž. přenesená",J884,0)</f>
        <v>0</v>
      </c>
      <c r="BI884" s="222">
        <f>IF(N884="nulová",J884,0)</f>
        <v>0</v>
      </c>
      <c r="BJ884" s="16" t="s">
        <v>85</v>
      </c>
      <c r="BK884" s="222">
        <f>ROUND(I884*H884,2)</f>
        <v>0</v>
      </c>
      <c r="BL884" s="16" t="s">
        <v>258</v>
      </c>
      <c r="BM884" s="221" t="s">
        <v>1889</v>
      </c>
    </row>
    <row r="885" s="1" customFormat="1" ht="16.5" customHeight="1">
      <c r="B885" s="37"/>
      <c r="C885" s="210" t="s">
        <v>1890</v>
      </c>
      <c r="D885" s="210" t="s">
        <v>167</v>
      </c>
      <c r="E885" s="211" t="s">
        <v>1891</v>
      </c>
      <c r="F885" s="212" t="s">
        <v>1786</v>
      </c>
      <c r="G885" s="213" t="s">
        <v>377</v>
      </c>
      <c r="H885" s="214">
        <v>2</v>
      </c>
      <c r="I885" s="215"/>
      <c r="J885" s="216">
        <f>ROUND(I885*H885,2)</f>
        <v>0</v>
      </c>
      <c r="K885" s="212" t="s">
        <v>417</v>
      </c>
      <c r="L885" s="42"/>
      <c r="M885" s="217" t="s">
        <v>19</v>
      </c>
      <c r="N885" s="218" t="s">
        <v>48</v>
      </c>
      <c r="O885" s="82"/>
      <c r="P885" s="219">
        <f>O885*H885</f>
        <v>0</v>
      </c>
      <c r="Q885" s="219">
        <v>0</v>
      </c>
      <c r="R885" s="219">
        <f>Q885*H885</f>
        <v>0</v>
      </c>
      <c r="S885" s="219">
        <v>0</v>
      </c>
      <c r="T885" s="220">
        <f>S885*H885</f>
        <v>0</v>
      </c>
      <c r="AR885" s="221" t="s">
        <v>258</v>
      </c>
      <c r="AT885" s="221" t="s">
        <v>167</v>
      </c>
      <c r="AU885" s="221" t="s">
        <v>185</v>
      </c>
      <c r="AY885" s="16" t="s">
        <v>165</v>
      </c>
      <c r="BE885" s="222">
        <f>IF(N885="základní",J885,0)</f>
        <v>0</v>
      </c>
      <c r="BF885" s="222">
        <f>IF(N885="snížená",J885,0)</f>
        <v>0</v>
      </c>
      <c r="BG885" s="222">
        <f>IF(N885="zákl. přenesená",J885,0)</f>
        <v>0</v>
      </c>
      <c r="BH885" s="222">
        <f>IF(N885="sníž. přenesená",J885,0)</f>
        <v>0</v>
      </c>
      <c r="BI885" s="222">
        <f>IF(N885="nulová",J885,0)</f>
        <v>0</v>
      </c>
      <c r="BJ885" s="16" t="s">
        <v>85</v>
      </c>
      <c r="BK885" s="222">
        <f>ROUND(I885*H885,2)</f>
        <v>0</v>
      </c>
      <c r="BL885" s="16" t="s">
        <v>258</v>
      </c>
      <c r="BM885" s="221" t="s">
        <v>1892</v>
      </c>
    </row>
    <row r="886" s="1" customFormat="1" ht="16.5" customHeight="1">
      <c r="B886" s="37"/>
      <c r="C886" s="210" t="s">
        <v>1893</v>
      </c>
      <c r="D886" s="210" t="s">
        <v>167</v>
      </c>
      <c r="E886" s="211" t="s">
        <v>1894</v>
      </c>
      <c r="F886" s="212" t="s">
        <v>1790</v>
      </c>
      <c r="G886" s="213" t="s">
        <v>377</v>
      </c>
      <c r="H886" s="214">
        <v>2</v>
      </c>
      <c r="I886" s="215"/>
      <c r="J886" s="216">
        <f>ROUND(I886*H886,2)</f>
        <v>0</v>
      </c>
      <c r="K886" s="212" t="s">
        <v>417</v>
      </c>
      <c r="L886" s="42"/>
      <c r="M886" s="217" t="s">
        <v>19</v>
      </c>
      <c r="N886" s="218" t="s">
        <v>48</v>
      </c>
      <c r="O886" s="82"/>
      <c r="P886" s="219">
        <f>O886*H886</f>
        <v>0</v>
      </c>
      <c r="Q886" s="219">
        <v>0</v>
      </c>
      <c r="R886" s="219">
        <f>Q886*H886</f>
        <v>0</v>
      </c>
      <c r="S886" s="219">
        <v>0</v>
      </c>
      <c r="T886" s="220">
        <f>S886*H886</f>
        <v>0</v>
      </c>
      <c r="AR886" s="221" t="s">
        <v>258</v>
      </c>
      <c r="AT886" s="221" t="s">
        <v>167</v>
      </c>
      <c r="AU886" s="221" t="s">
        <v>185</v>
      </c>
      <c r="AY886" s="16" t="s">
        <v>165</v>
      </c>
      <c r="BE886" s="222">
        <f>IF(N886="základní",J886,0)</f>
        <v>0</v>
      </c>
      <c r="BF886" s="222">
        <f>IF(N886="snížená",J886,0)</f>
        <v>0</v>
      </c>
      <c r="BG886" s="222">
        <f>IF(N886="zákl. přenesená",J886,0)</f>
        <v>0</v>
      </c>
      <c r="BH886" s="222">
        <f>IF(N886="sníž. přenesená",J886,0)</f>
        <v>0</v>
      </c>
      <c r="BI886" s="222">
        <f>IF(N886="nulová",J886,0)</f>
        <v>0</v>
      </c>
      <c r="BJ886" s="16" t="s">
        <v>85</v>
      </c>
      <c r="BK886" s="222">
        <f>ROUND(I886*H886,2)</f>
        <v>0</v>
      </c>
      <c r="BL886" s="16" t="s">
        <v>258</v>
      </c>
      <c r="BM886" s="221" t="s">
        <v>1895</v>
      </c>
    </row>
    <row r="887" s="1" customFormat="1" ht="16.5" customHeight="1">
      <c r="B887" s="37"/>
      <c r="C887" s="210" t="s">
        <v>1896</v>
      </c>
      <c r="D887" s="210" t="s">
        <v>167</v>
      </c>
      <c r="E887" s="211" t="s">
        <v>1897</v>
      </c>
      <c r="F887" s="212" t="s">
        <v>1794</v>
      </c>
      <c r="G887" s="213" t="s">
        <v>377</v>
      </c>
      <c r="H887" s="214">
        <v>4</v>
      </c>
      <c r="I887" s="215"/>
      <c r="J887" s="216">
        <f>ROUND(I887*H887,2)</f>
        <v>0</v>
      </c>
      <c r="K887" s="212" t="s">
        <v>417</v>
      </c>
      <c r="L887" s="42"/>
      <c r="M887" s="217" t="s">
        <v>19</v>
      </c>
      <c r="N887" s="218" t="s">
        <v>48</v>
      </c>
      <c r="O887" s="82"/>
      <c r="P887" s="219">
        <f>O887*H887</f>
        <v>0</v>
      </c>
      <c r="Q887" s="219">
        <v>0</v>
      </c>
      <c r="R887" s="219">
        <f>Q887*H887</f>
        <v>0</v>
      </c>
      <c r="S887" s="219">
        <v>0</v>
      </c>
      <c r="T887" s="220">
        <f>S887*H887</f>
        <v>0</v>
      </c>
      <c r="AR887" s="221" t="s">
        <v>258</v>
      </c>
      <c r="AT887" s="221" t="s">
        <v>167</v>
      </c>
      <c r="AU887" s="221" t="s">
        <v>185</v>
      </c>
      <c r="AY887" s="16" t="s">
        <v>165</v>
      </c>
      <c r="BE887" s="222">
        <f>IF(N887="základní",J887,0)</f>
        <v>0</v>
      </c>
      <c r="BF887" s="222">
        <f>IF(N887="snížená",J887,0)</f>
        <v>0</v>
      </c>
      <c r="BG887" s="222">
        <f>IF(N887="zákl. přenesená",J887,0)</f>
        <v>0</v>
      </c>
      <c r="BH887" s="222">
        <f>IF(N887="sníž. přenesená",J887,0)</f>
        <v>0</v>
      </c>
      <c r="BI887" s="222">
        <f>IF(N887="nulová",J887,0)</f>
        <v>0</v>
      </c>
      <c r="BJ887" s="16" t="s">
        <v>85</v>
      </c>
      <c r="BK887" s="222">
        <f>ROUND(I887*H887,2)</f>
        <v>0</v>
      </c>
      <c r="BL887" s="16" t="s">
        <v>258</v>
      </c>
      <c r="BM887" s="221" t="s">
        <v>1898</v>
      </c>
    </row>
    <row r="888" s="1" customFormat="1" ht="16.5" customHeight="1">
      <c r="B888" s="37"/>
      <c r="C888" s="210" t="s">
        <v>1899</v>
      </c>
      <c r="D888" s="210" t="s">
        <v>167</v>
      </c>
      <c r="E888" s="211" t="s">
        <v>1900</v>
      </c>
      <c r="F888" s="212" t="s">
        <v>1798</v>
      </c>
      <c r="G888" s="213" t="s">
        <v>324</v>
      </c>
      <c r="H888" s="214">
        <v>24</v>
      </c>
      <c r="I888" s="215"/>
      <c r="J888" s="216">
        <f>ROUND(I888*H888,2)</f>
        <v>0</v>
      </c>
      <c r="K888" s="212" t="s">
        <v>417</v>
      </c>
      <c r="L888" s="42"/>
      <c r="M888" s="217" t="s">
        <v>19</v>
      </c>
      <c r="N888" s="218" t="s">
        <v>48</v>
      </c>
      <c r="O888" s="82"/>
      <c r="P888" s="219">
        <f>O888*H888</f>
        <v>0</v>
      </c>
      <c r="Q888" s="219">
        <v>0</v>
      </c>
      <c r="R888" s="219">
        <f>Q888*H888</f>
        <v>0</v>
      </c>
      <c r="S888" s="219">
        <v>0</v>
      </c>
      <c r="T888" s="220">
        <f>S888*H888</f>
        <v>0</v>
      </c>
      <c r="AR888" s="221" t="s">
        <v>258</v>
      </c>
      <c r="AT888" s="221" t="s">
        <v>167</v>
      </c>
      <c r="AU888" s="221" t="s">
        <v>185</v>
      </c>
      <c r="AY888" s="16" t="s">
        <v>165</v>
      </c>
      <c r="BE888" s="222">
        <f>IF(N888="základní",J888,0)</f>
        <v>0</v>
      </c>
      <c r="BF888" s="222">
        <f>IF(N888="snížená",J888,0)</f>
        <v>0</v>
      </c>
      <c r="BG888" s="222">
        <f>IF(N888="zákl. přenesená",J888,0)</f>
        <v>0</v>
      </c>
      <c r="BH888" s="222">
        <f>IF(N888="sníž. přenesená",J888,0)</f>
        <v>0</v>
      </c>
      <c r="BI888" s="222">
        <f>IF(N888="nulová",J888,0)</f>
        <v>0</v>
      </c>
      <c r="BJ888" s="16" t="s">
        <v>85</v>
      </c>
      <c r="BK888" s="222">
        <f>ROUND(I888*H888,2)</f>
        <v>0</v>
      </c>
      <c r="BL888" s="16" t="s">
        <v>258</v>
      </c>
      <c r="BM888" s="221" t="s">
        <v>1901</v>
      </c>
    </row>
    <row r="889" s="1" customFormat="1" ht="16.5" customHeight="1">
      <c r="B889" s="37"/>
      <c r="C889" s="210" t="s">
        <v>1902</v>
      </c>
      <c r="D889" s="210" t="s">
        <v>167</v>
      </c>
      <c r="E889" s="211" t="s">
        <v>1903</v>
      </c>
      <c r="F889" s="212" t="s">
        <v>1802</v>
      </c>
      <c r="G889" s="213" t="s">
        <v>324</v>
      </c>
      <c r="H889" s="214">
        <v>2</v>
      </c>
      <c r="I889" s="215"/>
      <c r="J889" s="216">
        <f>ROUND(I889*H889,2)</f>
        <v>0</v>
      </c>
      <c r="K889" s="212" t="s">
        <v>417</v>
      </c>
      <c r="L889" s="42"/>
      <c r="M889" s="217" t="s">
        <v>19</v>
      </c>
      <c r="N889" s="218" t="s">
        <v>48</v>
      </c>
      <c r="O889" s="82"/>
      <c r="P889" s="219">
        <f>O889*H889</f>
        <v>0</v>
      </c>
      <c r="Q889" s="219">
        <v>0</v>
      </c>
      <c r="R889" s="219">
        <f>Q889*H889</f>
        <v>0</v>
      </c>
      <c r="S889" s="219">
        <v>0</v>
      </c>
      <c r="T889" s="220">
        <f>S889*H889</f>
        <v>0</v>
      </c>
      <c r="AR889" s="221" t="s">
        <v>258</v>
      </c>
      <c r="AT889" s="221" t="s">
        <v>167</v>
      </c>
      <c r="AU889" s="221" t="s">
        <v>185</v>
      </c>
      <c r="AY889" s="16" t="s">
        <v>165</v>
      </c>
      <c r="BE889" s="222">
        <f>IF(N889="základní",J889,0)</f>
        <v>0</v>
      </c>
      <c r="BF889" s="222">
        <f>IF(N889="snížená",J889,0)</f>
        <v>0</v>
      </c>
      <c r="BG889" s="222">
        <f>IF(N889="zákl. přenesená",J889,0)</f>
        <v>0</v>
      </c>
      <c r="BH889" s="222">
        <f>IF(N889="sníž. přenesená",J889,0)</f>
        <v>0</v>
      </c>
      <c r="BI889" s="222">
        <f>IF(N889="nulová",J889,0)</f>
        <v>0</v>
      </c>
      <c r="BJ889" s="16" t="s">
        <v>85</v>
      </c>
      <c r="BK889" s="222">
        <f>ROUND(I889*H889,2)</f>
        <v>0</v>
      </c>
      <c r="BL889" s="16" t="s">
        <v>258</v>
      </c>
      <c r="BM889" s="221" t="s">
        <v>1904</v>
      </c>
    </row>
    <row r="890" s="11" customFormat="1" ht="20.88" customHeight="1">
      <c r="B890" s="194"/>
      <c r="C890" s="195"/>
      <c r="D890" s="196" t="s">
        <v>76</v>
      </c>
      <c r="E890" s="208" t="s">
        <v>1905</v>
      </c>
      <c r="F890" s="208" t="s">
        <v>1906</v>
      </c>
      <c r="G890" s="195"/>
      <c r="H890" s="195"/>
      <c r="I890" s="198"/>
      <c r="J890" s="209">
        <f>BK890</f>
        <v>0</v>
      </c>
      <c r="K890" s="195"/>
      <c r="L890" s="200"/>
      <c r="M890" s="201"/>
      <c r="N890" s="202"/>
      <c r="O890" s="202"/>
      <c r="P890" s="203">
        <f>SUM(P891:P906)</f>
        <v>0</v>
      </c>
      <c r="Q890" s="202"/>
      <c r="R890" s="203">
        <f>SUM(R891:R906)</f>
        <v>0</v>
      </c>
      <c r="S890" s="202"/>
      <c r="T890" s="204">
        <f>SUM(T891:T906)</f>
        <v>0</v>
      </c>
      <c r="AR890" s="205" t="s">
        <v>87</v>
      </c>
      <c r="AT890" s="206" t="s">
        <v>76</v>
      </c>
      <c r="AU890" s="206" t="s">
        <v>87</v>
      </c>
      <c r="AY890" s="205" t="s">
        <v>165</v>
      </c>
      <c r="BK890" s="207">
        <f>SUM(BK891:BK906)</f>
        <v>0</v>
      </c>
    </row>
    <row r="891" s="1" customFormat="1" ht="72" customHeight="1">
      <c r="B891" s="37"/>
      <c r="C891" s="210" t="s">
        <v>1907</v>
      </c>
      <c r="D891" s="210" t="s">
        <v>167</v>
      </c>
      <c r="E891" s="211" t="s">
        <v>1908</v>
      </c>
      <c r="F891" s="212" t="s">
        <v>1808</v>
      </c>
      <c r="G891" s="213" t="s">
        <v>377</v>
      </c>
      <c r="H891" s="214">
        <v>1</v>
      </c>
      <c r="I891" s="215"/>
      <c r="J891" s="216">
        <f>ROUND(I891*H891,2)</f>
        <v>0</v>
      </c>
      <c r="K891" s="212" t="s">
        <v>417</v>
      </c>
      <c r="L891" s="42"/>
      <c r="M891" s="217" t="s">
        <v>19</v>
      </c>
      <c r="N891" s="218" t="s">
        <v>48</v>
      </c>
      <c r="O891" s="82"/>
      <c r="P891" s="219">
        <f>O891*H891</f>
        <v>0</v>
      </c>
      <c r="Q891" s="219">
        <v>0</v>
      </c>
      <c r="R891" s="219">
        <f>Q891*H891</f>
        <v>0</v>
      </c>
      <c r="S891" s="219">
        <v>0</v>
      </c>
      <c r="T891" s="220">
        <f>S891*H891</f>
        <v>0</v>
      </c>
      <c r="AR891" s="221" t="s">
        <v>258</v>
      </c>
      <c r="AT891" s="221" t="s">
        <v>167</v>
      </c>
      <c r="AU891" s="221" t="s">
        <v>185</v>
      </c>
      <c r="AY891" s="16" t="s">
        <v>165</v>
      </c>
      <c r="BE891" s="222">
        <f>IF(N891="základní",J891,0)</f>
        <v>0</v>
      </c>
      <c r="BF891" s="222">
        <f>IF(N891="snížená",J891,0)</f>
        <v>0</v>
      </c>
      <c r="BG891" s="222">
        <f>IF(N891="zákl. přenesená",J891,0)</f>
        <v>0</v>
      </c>
      <c r="BH891" s="222">
        <f>IF(N891="sníž. přenesená",J891,0)</f>
        <v>0</v>
      </c>
      <c r="BI891" s="222">
        <f>IF(N891="nulová",J891,0)</f>
        <v>0</v>
      </c>
      <c r="BJ891" s="16" t="s">
        <v>85</v>
      </c>
      <c r="BK891" s="222">
        <f>ROUND(I891*H891,2)</f>
        <v>0</v>
      </c>
      <c r="BL891" s="16" t="s">
        <v>258</v>
      </c>
      <c r="BM891" s="221" t="s">
        <v>1909</v>
      </c>
    </row>
    <row r="892" s="1" customFormat="1" ht="16.5" customHeight="1">
      <c r="B892" s="37"/>
      <c r="C892" s="210" t="s">
        <v>1910</v>
      </c>
      <c r="D892" s="210" t="s">
        <v>167</v>
      </c>
      <c r="E892" s="211" t="s">
        <v>1911</v>
      </c>
      <c r="F892" s="212" t="s">
        <v>1745</v>
      </c>
      <c r="G892" s="213" t="s">
        <v>377</v>
      </c>
      <c r="H892" s="214">
        <v>4</v>
      </c>
      <c r="I892" s="215"/>
      <c r="J892" s="216">
        <f>ROUND(I892*H892,2)</f>
        <v>0</v>
      </c>
      <c r="K892" s="212" t="s">
        <v>417</v>
      </c>
      <c r="L892" s="42"/>
      <c r="M892" s="217" t="s">
        <v>19</v>
      </c>
      <c r="N892" s="218" t="s">
        <v>48</v>
      </c>
      <c r="O892" s="82"/>
      <c r="P892" s="219">
        <f>O892*H892</f>
        <v>0</v>
      </c>
      <c r="Q892" s="219">
        <v>0</v>
      </c>
      <c r="R892" s="219">
        <f>Q892*H892</f>
        <v>0</v>
      </c>
      <c r="S892" s="219">
        <v>0</v>
      </c>
      <c r="T892" s="220">
        <f>S892*H892</f>
        <v>0</v>
      </c>
      <c r="AR892" s="221" t="s">
        <v>258</v>
      </c>
      <c r="AT892" s="221" t="s">
        <v>167</v>
      </c>
      <c r="AU892" s="221" t="s">
        <v>185</v>
      </c>
      <c r="AY892" s="16" t="s">
        <v>165</v>
      </c>
      <c r="BE892" s="222">
        <f>IF(N892="základní",J892,0)</f>
        <v>0</v>
      </c>
      <c r="BF892" s="222">
        <f>IF(N892="snížená",J892,0)</f>
        <v>0</v>
      </c>
      <c r="BG892" s="222">
        <f>IF(N892="zákl. přenesená",J892,0)</f>
        <v>0</v>
      </c>
      <c r="BH892" s="222">
        <f>IF(N892="sníž. přenesená",J892,0)</f>
        <v>0</v>
      </c>
      <c r="BI892" s="222">
        <f>IF(N892="nulová",J892,0)</f>
        <v>0</v>
      </c>
      <c r="BJ892" s="16" t="s">
        <v>85</v>
      </c>
      <c r="BK892" s="222">
        <f>ROUND(I892*H892,2)</f>
        <v>0</v>
      </c>
      <c r="BL892" s="16" t="s">
        <v>258</v>
      </c>
      <c r="BM892" s="221" t="s">
        <v>1912</v>
      </c>
    </row>
    <row r="893" s="1" customFormat="1" ht="16.5" customHeight="1">
      <c r="B893" s="37"/>
      <c r="C893" s="210" t="s">
        <v>1913</v>
      </c>
      <c r="D893" s="210" t="s">
        <v>167</v>
      </c>
      <c r="E893" s="211" t="s">
        <v>1914</v>
      </c>
      <c r="F893" s="212" t="s">
        <v>1750</v>
      </c>
      <c r="G893" s="213" t="s">
        <v>377</v>
      </c>
      <c r="H893" s="214">
        <v>1</v>
      </c>
      <c r="I893" s="215"/>
      <c r="J893" s="216">
        <f>ROUND(I893*H893,2)</f>
        <v>0</v>
      </c>
      <c r="K893" s="212" t="s">
        <v>417</v>
      </c>
      <c r="L893" s="42"/>
      <c r="M893" s="217" t="s">
        <v>19</v>
      </c>
      <c r="N893" s="218" t="s">
        <v>48</v>
      </c>
      <c r="O893" s="82"/>
      <c r="P893" s="219">
        <f>O893*H893</f>
        <v>0</v>
      </c>
      <c r="Q893" s="219">
        <v>0</v>
      </c>
      <c r="R893" s="219">
        <f>Q893*H893</f>
        <v>0</v>
      </c>
      <c r="S893" s="219">
        <v>0</v>
      </c>
      <c r="T893" s="220">
        <f>S893*H893</f>
        <v>0</v>
      </c>
      <c r="AR893" s="221" t="s">
        <v>258</v>
      </c>
      <c r="AT893" s="221" t="s">
        <v>167</v>
      </c>
      <c r="AU893" s="221" t="s">
        <v>185</v>
      </c>
      <c r="AY893" s="16" t="s">
        <v>165</v>
      </c>
      <c r="BE893" s="222">
        <f>IF(N893="základní",J893,0)</f>
        <v>0</v>
      </c>
      <c r="BF893" s="222">
        <f>IF(N893="snížená",J893,0)</f>
        <v>0</v>
      </c>
      <c r="BG893" s="222">
        <f>IF(N893="zákl. přenesená",J893,0)</f>
        <v>0</v>
      </c>
      <c r="BH893" s="222">
        <f>IF(N893="sníž. přenesená",J893,0)</f>
        <v>0</v>
      </c>
      <c r="BI893" s="222">
        <f>IF(N893="nulová",J893,0)</f>
        <v>0</v>
      </c>
      <c r="BJ893" s="16" t="s">
        <v>85</v>
      </c>
      <c r="BK893" s="222">
        <f>ROUND(I893*H893,2)</f>
        <v>0</v>
      </c>
      <c r="BL893" s="16" t="s">
        <v>258</v>
      </c>
      <c r="BM893" s="221" t="s">
        <v>1915</v>
      </c>
    </row>
    <row r="894" s="1" customFormat="1" ht="16.5" customHeight="1">
      <c r="B894" s="37"/>
      <c r="C894" s="210" t="s">
        <v>1916</v>
      </c>
      <c r="D894" s="210" t="s">
        <v>167</v>
      </c>
      <c r="E894" s="211" t="s">
        <v>1917</v>
      </c>
      <c r="F894" s="212" t="s">
        <v>1754</v>
      </c>
      <c r="G894" s="213" t="s">
        <v>377</v>
      </c>
      <c r="H894" s="214">
        <v>1</v>
      </c>
      <c r="I894" s="215"/>
      <c r="J894" s="216">
        <f>ROUND(I894*H894,2)</f>
        <v>0</v>
      </c>
      <c r="K894" s="212" t="s">
        <v>417</v>
      </c>
      <c r="L894" s="42"/>
      <c r="M894" s="217" t="s">
        <v>19</v>
      </c>
      <c r="N894" s="218" t="s">
        <v>48</v>
      </c>
      <c r="O894" s="82"/>
      <c r="P894" s="219">
        <f>O894*H894</f>
        <v>0</v>
      </c>
      <c r="Q894" s="219">
        <v>0</v>
      </c>
      <c r="R894" s="219">
        <f>Q894*H894</f>
        <v>0</v>
      </c>
      <c r="S894" s="219">
        <v>0</v>
      </c>
      <c r="T894" s="220">
        <f>S894*H894</f>
        <v>0</v>
      </c>
      <c r="AR894" s="221" t="s">
        <v>258</v>
      </c>
      <c r="AT894" s="221" t="s">
        <v>167</v>
      </c>
      <c r="AU894" s="221" t="s">
        <v>185</v>
      </c>
      <c r="AY894" s="16" t="s">
        <v>165</v>
      </c>
      <c r="BE894" s="222">
        <f>IF(N894="základní",J894,0)</f>
        <v>0</v>
      </c>
      <c r="BF894" s="222">
        <f>IF(N894="snížená",J894,0)</f>
        <v>0</v>
      </c>
      <c r="BG894" s="222">
        <f>IF(N894="zákl. přenesená",J894,0)</f>
        <v>0</v>
      </c>
      <c r="BH894" s="222">
        <f>IF(N894="sníž. přenesená",J894,0)</f>
        <v>0</v>
      </c>
      <c r="BI894" s="222">
        <f>IF(N894="nulová",J894,0)</f>
        <v>0</v>
      </c>
      <c r="BJ894" s="16" t="s">
        <v>85</v>
      </c>
      <c r="BK894" s="222">
        <f>ROUND(I894*H894,2)</f>
        <v>0</v>
      </c>
      <c r="BL894" s="16" t="s">
        <v>258</v>
      </c>
      <c r="BM894" s="221" t="s">
        <v>1918</v>
      </c>
    </row>
    <row r="895" s="1" customFormat="1" ht="16.5" customHeight="1">
      <c r="B895" s="37"/>
      <c r="C895" s="210" t="s">
        <v>1919</v>
      </c>
      <c r="D895" s="210" t="s">
        <v>167</v>
      </c>
      <c r="E895" s="211" t="s">
        <v>1920</v>
      </c>
      <c r="F895" s="212" t="s">
        <v>1758</v>
      </c>
      <c r="G895" s="213" t="s">
        <v>377</v>
      </c>
      <c r="H895" s="214">
        <v>1</v>
      </c>
      <c r="I895" s="215"/>
      <c r="J895" s="216">
        <f>ROUND(I895*H895,2)</f>
        <v>0</v>
      </c>
      <c r="K895" s="212" t="s">
        <v>417</v>
      </c>
      <c r="L895" s="42"/>
      <c r="M895" s="217" t="s">
        <v>19</v>
      </c>
      <c r="N895" s="218" t="s">
        <v>48</v>
      </c>
      <c r="O895" s="82"/>
      <c r="P895" s="219">
        <f>O895*H895</f>
        <v>0</v>
      </c>
      <c r="Q895" s="219">
        <v>0</v>
      </c>
      <c r="R895" s="219">
        <f>Q895*H895</f>
        <v>0</v>
      </c>
      <c r="S895" s="219">
        <v>0</v>
      </c>
      <c r="T895" s="220">
        <f>S895*H895</f>
        <v>0</v>
      </c>
      <c r="AR895" s="221" t="s">
        <v>258</v>
      </c>
      <c r="AT895" s="221" t="s">
        <v>167</v>
      </c>
      <c r="AU895" s="221" t="s">
        <v>185</v>
      </c>
      <c r="AY895" s="16" t="s">
        <v>165</v>
      </c>
      <c r="BE895" s="222">
        <f>IF(N895="základní",J895,0)</f>
        <v>0</v>
      </c>
      <c r="BF895" s="222">
        <f>IF(N895="snížená",J895,0)</f>
        <v>0</v>
      </c>
      <c r="BG895" s="222">
        <f>IF(N895="zákl. přenesená",J895,0)</f>
        <v>0</v>
      </c>
      <c r="BH895" s="222">
        <f>IF(N895="sníž. přenesená",J895,0)</f>
        <v>0</v>
      </c>
      <c r="BI895" s="222">
        <f>IF(N895="nulová",J895,0)</f>
        <v>0</v>
      </c>
      <c r="BJ895" s="16" t="s">
        <v>85</v>
      </c>
      <c r="BK895" s="222">
        <f>ROUND(I895*H895,2)</f>
        <v>0</v>
      </c>
      <c r="BL895" s="16" t="s">
        <v>258</v>
      </c>
      <c r="BM895" s="221" t="s">
        <v>1921</v>
      </c>
    </row>
    <row r="896" s="1" customFormat="1" ht="16.5" customHeight="1">
      <c r="B896" s="37"/>
      <c r="C896" s="210" t="s">
        <v>1922</v>
      </c>
      <c r="D896" s="210" t="s">
        <v>167</v>
      </c>
      <c r="E896" s="211" t="s">
        <v>1923</v>
      </c>
      <c r="F896" s="212" t="s">
        <v>1762</v>
      </c>
      <c r="G896" s="213" t="s">
        <v>377</v>
      </c>
      <c r="H896" s="214">
        <v>1</v>
      </c>
      <c r="I896" s="215"/>
      <c r="J896" s="216">
        <f>ROUND(I896*H896,2)</f>
        <v>0</v>
      </c>
      <c r="K896" s="212" t="s">
        <v>417</v>
      </c>
      <c r="L896" s="42"/>
      <c r="M896" s="217" t="s">
        <v>19</v>
      </c>
      <c r="N896" s="218" t="s">
        <v>48</v>
      </c>
      <c r="O896" s="82"/>
      <c r="P896" s="219">
        <f>O896*H896</f>
        <v>0</v>
      </c>
      <c r="Q896" s="219">
        <v>0</v>
      </c>
      <c r="R896" s="219">
        <f>Q896*H896</f>
        <v>0</v>
      </c>
      <c r="S896" s="219">
        <v>0</v>
      </c>
      <c r="T896" s="220">
        <f>S896*H896</f>
        <v>0</v>
      </c>
      <c r="AR896" s="221" t="s">
        <v>258</v>
      </c>
      <c r="AT896" s="221" t="s">
        <v>167</v>
      </c>
      <c r="AU896" s="221" t="s">
        <v>185</v>
      </c>
      <c r="AY896" s="16" t="s">
        <v>165</v>
      </c>
      <c r="BE896" s="222">
        <f>IF(N896="základní",J896,0)</f>
        <v>0</v>
      </c>
      <c r="BF896" s="222">
        <f>IF(N896="snížená",J896,0)</f>
        <v>0</v>
      </c>
      <c r="BG896" s="222">
        <f>IF(N896="zákl. přenesená",J896,0)</f>
        <v>0</v>
      </c>
      <c r="BH896" s="222">
        <f>IF(N896="sníž. přenesená",J896,0)</f>
        <v>0</v>
      </c>
      <c r="BI896" s="222">
        <f>IF(N896="nulová",J896,0)</f>
        <v>0</v>
      </c>
      <c r="BJ896" s="16" t="s">
        <v>85</v>
      </c>
      <c r="BK896" s="222">
        <f>ROUND(I896*H896,2)</f>
        <v>0</v>
      </c>
      <c r="BL896" s="16" t="s">
        <v>258</v>
      </c>
      <c r="BM896" s="221" t="s">
        <v>1924</v>
      </c>
    </row>
    <row r="897" s="1" customFormat="1" ht="16.5" customHeight="1">
      <c r="B897" s="37"/>
      <c r="C897" s="210" t="s">
        <v>1925</v>
      </c>
      <c r="D897" s="210" t="s">
        <v>167</v>
      </c>
      <c r="E897" s="211" t="s">
        <v>1926</v>
      </c>
      <c r="F897" s="212" t="s">
        <v>1766</v>
      </c>
      <c r="G897" s="213" t="s">
        <v>377</v>
      </c>
      <c r="H897" s="214">
        <v>1</v>
      </c>
      <c r="I897" s="215"/>
      <c r="J897" s="216">
        <f>ROUND(I897*H897,2)</f>
        <v>0</v>
      </c>
      <c r="K897" s="212" t="s">
        <v>417</v>
      </c>
      <c r="L897" s="42"/>
      <c r="M897" s="217" t="s">
        <v>19</v>
      </c>
      <c r="N897" s="218" t="s">
        <v>48</v>
      </c>
      <c r="O897" s="82"/>
      <c r="P897" s="219">
        <f>O897*H897</f>
        <v>0</v>
      </c>
      <c r="Q897" s="219">
        <v>0</v>
      </c>
      <c r="R897" s="219">
        <f>Q897*H897</f>
        <v>0</v>
      </c>
      <c r="S897" s="219">
        <v>0</v>
      </c>
      <c r="T897" s="220">
        <f>S897*H897</f>
        <v>0</v>
      </c>
      <c r="AR897" s="221" t="s">
        <v>258</v>
      </c>
      <c r="AT897" s="221" t="s">
        <v>167</v>
      </c>
      <c r="AU897" s="221" t="s">
        <v>185</v>
      </c>
      <c r="AY897" s="16" t="s">
        <v>165</v>
      </c>
      <c r="BE897" s="222">
        <f>IF(N897="základní",J897,0)</f>
        <v>0</v>
      </c>
      <c r="BF897" s="222">
        <f>IF(N897="snížená",J897,0)</f>
        <v>0</v>
      </c>
      <c r="BG897" s="222">
        <f>IF(N897="zákl. přenesená",J897,0)</f>
        <v>0</v>
      </c>
      <c r="BH897" s="222">
        <f>IF(N897="sníž. přenesená",J897,0)</f>
        <v>0</v>
      </c>
      <c r="BI897" s="222">
        <f>IF(N897="nulová",J897,0)</f>
        <v>0</v>
      </c>
      <c r="BJ897" s="16" t="s">
        <v>85</v>
      </c>
      <c r="BK897" s="222">
        <f>ROUND(I897*H897,2)</f>
        <v>0</v>
      </c>
      <c r="BL897" s="16" t="s">
        <v>258</v>
      </c>
      <c r="BM897" s="221" t="s">
        <v>1927</v>
      </c>
    </row>
    <row r="898" s="1" customFormat="1" ht="16.5" customHeight="1">
      <c r="B898" s="37"/>
      <c r="C898" s="210" t="s">
        <v>1928</v>
      </c>
      <c r="D898" s="210" t="s">
        <v>167</v>
      </c>
      <c r="E898" s="211" t="s">
        <v>1929</v>
      </c>
      <c r="F898" s="212" t="s">
        <v>1770</v>
      </c>
      <c r="G898" s="213" t="s">
        <v>377</v>
      </c>
      <c r="H898" s="214">
        <v>1</v>
      </c>
      <c r="I898" s="215"/>
      <c r="J898" s="216">
        <f>ROUND(I898*H898,2)</f>
        <v>0</v>
      </c>
      <c r="K898" s="212" t="s">
        <v>417</v>
      </c>
      <c r="L898" s="42"/>
      <c r="M898" s="217" t="s">
        <v>19</v>
      </c>
      <c r="N898" s="218" t="s">
        <v>48</v>
      </c>
      <c r="O898" s="82"/>
      <c r="P898" s="219">
        <f>O898*H898</f>
        <v>0</v>
      </c>
      <c r="Q898" s="219">
        <v>0</v>
      </c>
      <c r="R898" s="219">
        <f>Q898*H898</f>
        <v>0</v>
      </c>
      <c r="S898" s="219">
        <v>0</v>
      </c>
      <c r="T898" s="220">
        <f>S898*H898</f>
        <v>0</v>
      </c>
      <c r="AR898" s="221" t="s">
        <v>258</v>
      </c>
      <c r="AT898" s="221" t="s">
        <v>167</v>
      </c>
      <c r="AU898" s="221" t="s">
        <v>185</v>
      </c>
      <c r="AY898" s="16" t="s">
        <v>165</v>
      </c>
      <c r="BE898" s="222">
        <f>IF(N898="základní",J898,0)</f>
        <v>0</v>
      </c>
      <c r="BF898" s="222">
        <f>IF(N898="snížená",J898,0)</f>
        <v>0</v>
      </c>
      <c r="BG898" s="222">
        <f>IF(N898="zákl. přenesená",J898,0)</f>
        <v>0</v>
      </c>
      <c r="BH898" s="222">
        <f>IF(N898="sníž. přenesená",J898,0)</f>
        <v>0</v>
      </c>
      <c r="BI898" s="222">
        <f>IF(N898="nulová",J898,0)</f>
        <v>0</v>
      </c>
      <c r="BJ898" s="16" t="s">
        <v>85</v>
      </c>
      <c r="BK898" s="222">
        <f>ROUND(I898*H898,2)</f>
        <v>0</v>
      </c>
      <c r="BL898" s="16" t="s">
        <v>258</v>
      </c>
      <c r="BM898" s="221" t="s">
        <v>1930</v>
      </c>
    </row>
    <row r="899" s="1" customFormat="1" ht="16.5" customHeight="1">
      <c r="B899" s="37"/>
      <c r="C899" s="210" t="s">
        <v>1931</v>
      </c>
      <c r="D899" s="210" t="s">
        <v>167</v>
      </c>
      <c r="E899" s="211" t="s">
        <v>1932</v>
      </c>
      <c r="F899" s="212" t="s">
        <v>1774</v>
      </c>
      <c r="G899" s="213" t="s">
        <v>377</v>
      </c>
      <c r="H899" s="214">
        <v>2</v>
      </c>
      <c r="I899" s="215"/>
      <c r="J899" s="216">
        <f>ROUND(I899*H899,2)</f>
        <v>0</v>
      </c>
      <c r="K899" s="212" t="s">
        <v>417</v>
      </c>
      <c r="L899" s="42"/>
      <c r="M899" s="217" t="s">
        <v>19</v>
      </c>
      <c r="N899" s="218" t="s">
        <v>48</v>
      </c>
      <c r="O899" s="82"/>
      <c r="P899" s="219">
        <f>O899*H899</f>
        <v>0</v>
      </c>
      <c r="Q899" s="219">
        <v>0</v>
      </c>
      <c r="R899" s="219">
        <f>Q899*H899</f>
        <v>0</v>
      </c>
      <c r="S899" s="219">
        <v>0</v>
      </c>
      <c r="T899" s="220">
        <f>S899*H899</f>
        <v>0</v>
      </c>
      <c r="AR899" s="221" t="s">
        <v>258</v>
      </c>
      <c r="AT899" s="221" t="s">
        <v>167</v>
      </c>
      <c r="AU899" s="221" t="s">
        <v>185</v>
      </c>
      <c r="AY899" s="16" t="s">
        <v>165</v>
      </c>
      <c r="BE899" s="222">
        <f>IF(N899="základní",J899,0)</f>
        <v>0</v>
      </c>
      <c r="BF899" s="222">
        <f>IF(N899="snížená",J899,0)</f>
        <v>0</v>
      </c>
      <c r="BG899" s="222">
        <f>IF(N899="zákl. přenesená",J899,0)</f>
        <v>0</v>
      </c>
      <c r="BH899" s="222">
        <f>IF(N899="sníž. přenesená",J899,0)</f>
        <v>0</v>
      </c>
      <c r="BI899" s="222">
        <f>IF(N899="nulová",J899,0)</f>
        <v>0</v>
      </c>
      <c r="BJ899" s="16" t="s">
        <v>85</v>
      </c>
      <c r="BK899" s="222">
        <f>ROUND(I899*H899,2)</f>
        <v>0</v>
      </c>
      <c r="BL899" s="16" t="s">
        <v>258</v>
      </c>
      <c r="BM899" s="221" t="s">
        <v>1933</v>
      </c>
    </row>
    <row r="900" s="1" customFormat="1" ht="16.5" customHeight="1">
      <c r="B900" s="37"/>
      <c r="C900" s="210" t="s">
        <v>1934</v>
      </c>
      <c r="D900" s="210" t="s">
        <v>167</v>
      </c>
      <c r="E900" s="211" t="s">
        <v>1935</v>
      </c>
      <c r="F900" s="212" t="s">
        <v>1778</v>
      </c>
      <c r="G900" s="213" t="s">
        <v>377</v>
      </c>
      <c r="H900" s="214">
        <v>2</v>
      </c>
      <c r="I900" s="215"/>
      <c r="J900" s="216">
        <f>ROUND(I900*H900,2)</f>
        <v>0</v>
      </c>
      <c r="K900" s="212" t="s">
        <v>417</v>
      </c>
      <c r="L900" s="42"/>
      <c r="M900" s="217" t="s">
        <v>19</v>
      </c>
      <c r="N900" s="218" t="s">
        <v>48</v>
      </c>
      <c r="O900" s="82"/>
      <c r="P900" s="219">
        <f>O900*H900</f>
        <v>0</v>
      </c>
      <c r="Q900" s="219">
        <v>0</v>
      </c>
      <c r="R900" s="219">
        <f>Q900*H900</f>
        <v>0</v>
      </c>
      <c r="S900" s="219">
        <v>0</v>
      </c>
      <c r="T900" s="220">
        <f>S900*H900</f>
        <v>0</v>
      </c>
      <c r="AR900" s="221" t="s">
        <v>258</v>
      </c>
      <c r="AT900" s="221" t="s">
        <v>167</v>
      </c>
      <c r="AU900" s="221" t="s">
        <v>185</v>
      </c>
      <c r="AY900" s="16" t="s">
        <v>165</v>
      </c>
      <c r="BE900" s="222">
        <f>IF(N900="základní",J900,0)</f>
        <v>0</v>
      </c>
      <c r="BF900" s="222">
        <f>IF(N900="snížená",J900,0)</f>
        <v>0</v>
      </c>
      <c r="BG900" s="222">
        <f>IF(N900="zákl. přenesená",J900,0)</f>
        <v>0</v>
      </c>
      <c r="BH900" s="222">
        <f>IF(N900="sníž. přenesená",J900,0)</f>
        <v>0</v>
      </c>
      <c r="BI900" s="222">
        <f>IF(N900="nulová",J900,0)</f>
        <v>0</v>
      </c>
      <c r="BJ900" s="16" t="s">
        <v>85</v>
      </c>
      <c r="BK900" s="222">
        <f>ROUND(I900*H900,2)</f>
        <v>0</v>
      </c>
      <c r="BL900" s="16" t="s">
        <v>258</v>
      </c>
      <c r="BM900" s="221" t="s">
        <v>1936</v>
      </c>
    </row>
    <row r="901" s="1" customFormat="1" ht="16.5" customHeight="1">
      <c r="B901" s="37"/>
      <c r="C901" s="210" t="s">
        <v>1937</v>
      </c>
      <c r="D901" s="210" t="s">
        <v>167</v>
      </c>
      <c r="E901" s="211" t="s">
        <v>1938</v>
      </c>
      <c r="F901" s="212" t="s">
        <v>1782</v>
      </c>
      <c r="G901" s="213" t="s">
        <v>377</v>
      </c>
      <c r="H901" s="214">
        <v>4</v>
      </c>
      <c r="I901" s="215"/>
      <c r="J901" s="216">
        <f>ROUND(I901*H901,2)</f>
        <v>0</v>
      </c>
      <c r="K901" s="212" t="s">
        <v>417</v>
      </c>
      <c r="L901" s="42"/>
      <c r="M901" s="217" t="s">
        <v>19</v>
      </c>
      <c r="N901" s="218" t="s">
        <v>48</v>
      </c>
      <c r="O901" s="82"/>
      <c r="P901" s="219">
        <f>O901*H901</f>
        <v>0</v>
      </c>
      <c r="Q901" s="219">
        <v>0</v>
      </c>
      <c r="R901" s="219">
        <f>Q901*H901</f>
        <v>0</v>
      </c>
      <c r="S901" s="219">
        <v>0</v>
      </c>
      <c r="T901" s="220">
        <f>S901*H901</f>
        <v>0</v>
      </c>
      <c r="AR901" s="221" t="s">
        <v>258</v>
      </c>
      <c r="AT901" s="221" t="s">
        <v>167</v>
      </c>
      <c r="AU901" s="221" t="s">
        <v>185</v>
      </c>
      <c r="AY901" s="16" t="s">
        <v>165</v>
      </c>
      <c r="BE901" s="222">
        <f>IF(N901="základní",J901,0)</f>
        <v>0</v>
      </c>
      <c r="BF901" s="222">
        <f>IF(N901="snížená",J901,0)</f>
        <v>0</v>
      </c>
      <c r="BG901" s="222">
        <f>IF(N901="zákl. přenesená",J901,0)</f>
        <v>0</v>
      </c>
      <c r="BH901" s="222">
        <f>IF(N901="sníž. přenesená",J901,0)</f>
        <v>0</v>
      </c>
      <c r="BI901" s="222">
        <f>IF(N901="nulová",J901,0)</f>
        <v>0</v>
      </c>
      <c r="BJ901" s="16" t="s">
        <v>85</v>
      </c>
      <c r="BK901" s="222">
        <f>ROUND(I901*H901,2)</f>
        <v>0</v>
      </c>
      <c r="BL901" s="16" t="s">
        <v>258</v>
      </c>
      <c r="BM901" s="221" t="s">
        <v>1939</v>
      </c>
    </row>
    <row r="902" s="1" customFormat="1" ht="16.5" customHeight="1">
      <c r="B902" s="37"/>
      <c r="C902" s="210" t="s">
        <v>1940</v>
      </c>
      <c r="D902" s="210" t="s">
        <v>167</v>
      </c>
      <c r="E902" s="211" t="s">
        <v>1941</v>
      </c>
      <c r="F902" s="212" t="s">
        <v>1786</v>
      </c>
      <c r="G902" s="213" t="s">
        <v>377</v>
      </c>
      <c r="H902" s="214">
        <v>2</v>
      </c>
      <c r="I902" s="215"/>
      <c r="J902" s="216">
        <f>ROUND(I902*H902,2)</f>
        <v>0</v>
      </c>
      <c r="K902" s="212" t="s">
        <v>417</v>
      </c>
      <c r="L902" s="42"/>
      <c r="M902" s="217" t="s">
        <v>19</v>
      </c>
      <c r="N902" s="218" t="s">
        <v>48</v>
      </c>
      <c r="O902" s="82"/>
      <c r="P902" s="219">
        <f>O902*H902</f>
        <v>0</v>
      </c>
      <c r="Q902" s="219">
        <v>0</v>
      </c>
      <c r="R902" s="219">
        <f>Q902*H902</f>
        <v>0</v>
      </c>
      <c r="S902" s="219">
        <v>0</v>
      </c>
      <c r="T902" s="220">
        <f>S902*H902</f>
        <v>0</v>
      </c>
      <c r="AR902" s="221" t="s">
        <v>258</v>
      </c>
      <c r="AT902" s="221" t="s">
        <v>167</v>
      </c>
      <c r="AU902" s="221" t="s">
        <v>185</v>
      </c>
      <c r="AY902" s="16" t="s">
        <v>165</v>
      </c>
      <c r="BE902" s="222">
        <f>IF(N902="základní",J902,0)</f>
        <v>0</v>
      </c>
      <c r="BF902" s="222">
        <f>IF(N902="snížená",J902,0)</f>
        <v>0</v>
      </c>
      <c r="BG902" s="222">
        <f>IF(N902="zákl. přenesená",J902,0)</f>
        <v>0</v>
      </c>
      <c r="BH902" s="222">
        <f>IF(N902="sníž. přenesená",J902,0)</f>
        <v>0</v>
      </c>
      <c r="BI902" s="222">
        <f>IF(N902="nulová",J902,0)</f>
        <v>0</v>
      </c>
      <c r="BJ902" s="16" t="s">
        <v>85</v>
      </c>
      <c r="BK902" s="222">
        <f>ROUND(I902*H902,2)</f>
        <v>0</v>
      </c>
      <c r="BL902" s="16" t="s">
        <v>258</v>
      </c>
      <c r="BM902" s="221" t="s">
        <v>1942</v>
      </c>
    </row>
    <row r="903" s="1" customFormat="1" ht="16.5" customHeight="1">
      <c r="B903" s="37"/>
      <c r="C903" s="210" t="s">
        <v>1943</v>
      </c>
      <c r="D903" s="210" t="s">
        <v>167</v>
      </c>
      <c r="E903" s="211" t="s">
        <v>1944</v>
      </c>
      <c r="F903" s="212" t="s">
        <v>1790</v>
      </c>
      <c r="G903" s="213" t="s">
        <v>377</v>
      </c>
      <c r="H903" s="214">
        <v>2</v>
      </c>
      <c r="I903" s="215"/>
      <c r="J903" s="216">
        <f>ROUND(I903*H903,2)</f>
        <v>0</v>
      </c>
      <c r="K903" s="212" t="s">
        <v>417</v>
      </c>
      <c r="L903" s="42"/>
      <c r="M903" s="217" t="s">
        <v>19</v>
      </c>
      <c r="N903" s="218" t="s">
        <v>48</v>
      </c>
      <c r="O903" s="82"/>
      <c r="P903" s="219">
        <f>O903*H903</f>
        <v>0</v>
      </c>
      <c r="Q903" s="219">
        <v>0</v>
      </c>
      <c r="R903" s="219">
        <f>Q903*H903</f>
        <v>0</v>
      </c>
      <c r="S903" s="219">
        <v>0</v>
      </c>
      <c r="T903" s="220">
        <f>S903*H903</f>
        <v>0</v>
      </c>
      <c r="AR903" s="221" t="s">
        <v>258</v>
      </c>
      <c r="AT903" s="221" t="s">
        <v>167</v>
      </c>
      <c r="AU903" s="221" t="s">
        <v>185</v>
      </c>
      <c r="AY903" s="16" t="s">
        <v>165</v>
      </c>
      <c r="BE903" s="222">
        <f>IF(N903="základní",J903,0)</f>
        <v>0</v>
      </c>
      <c r="BF903" s="222">
        <f>IF(N903="snížená",J903,0)</f>
        <v>0</v>
      </c>
      <c r="BG903" s="222">
        <f>IF(N903="zákl. přenesená",J903,0)</f>
        <v>0</v>
      </c>
      <c r="BH903" s="222">
        <f>IF(N903="sníž. přenesená",J903,0)</f>
        <v>0</v>
      </c>
      <c r="BI903" s="222">
        <f>IF(N903="nulová",J903,0)</f>
        <v>0</v>
      </c>
      <c r="BJ903" s="16" t="s">
        <v>85</v>
      </c>
      <c r="BK903" s="222">
        <f>ROUND(I903*H903,2)</f>
        <v>0</v>
      </c>
      <c r="BL903" s="16" t="s">
        <v>258</v>
      </c>
      <c r="BM903" s="221" t="s">
        <v>1945</v>
      </c>
    </row>
    <row r="904" s="1" customFormat="1" ht="16.5" customHeight="1">
      <c r="B904" s="37"/>
      <c r="C904" s="210" t="s">
        <v>1946</v>
      </c>
      <c r="D904" s="210" t="s">
        <v>167</v>
      </c>
      <c r="E904" s="211" t="s">
        <v>1947</v>
      </c>
      <c r="F904" s="212" t="s">
        <v>1794</v>
      </c>
      <c r="G904" s="213" t="s">
        <v>377</v>
      </c>
      <c r="H904" s="214">
        <v>4</v>
      </c>
      <c r="I904" s="215"/>
      <c r="J904" s="216">
        <f>ROUND(I904*H904,2)</f>
        <v>0</v>
      </c>
      <c r="K904" s="212" t="s">
        <v>417</v>
      </c>
      <c r="L904" s="42"/>
      <c r="M904" s="217" t="s">
        <v>19</v>
      </c>
      <c r="N904" s="218" t="s">
        <v>48</v>
      </c>
      <c r="O904" s="82"/>
      <c r="P904" s="219">
        <f>O904*H904</f>
        <v>0</v>
      </c>
      <c r="Q904" s="219">
        <v>0</v>
      </c>
      <c r="R904" s="219">
        <f>Q904*H904</f>
        <v>0</v>
      </c>
      <c r="S904" s="219">
        <v>0</v>
      </c>
      <c r="T904" s="220">
        <f>S904*H904</f>
        <v>0</v>
      </c>
      <c r="AR904" s="221" t="s">
        <v>258</v>
      </c>
      <c r="AT904" s="221" t="s">
        <v>167</v>
      </c>
      <c r="AU904" s="221" t="s">
        <v>185</v>
      </c>
      <c r="AY904" s="16" t="s">
        <v>165</v>
      </c>
      <c r="BE904" s="222">
        <f>IF(N904="základní",J904,0)</f>
        <v>0</v>
      </c>
      <c r="BF904" s="222">
        <f>IF(N904="snížená",J904,0)</f>
        <v>0</v>
      </c>
      <c r="BG904" s="222">
        <f>IF(N904="zákl. přenesená",J904,0)</f>
        <v>0</v>
      </c>
      <c r="BH904" s="222">
        <f>IF(N904="sníž. přenesená",J904,0)</f>
        <v>0</v>
      </c>
      <c r="BI904" s="222">
        <f>IF(N904="nulová",J904,0)</f>
        <v>0</v>
      </c>
      <c r="BJ904" s="16" t="s">
        <v>85</v>
      </c>
      <c r="BK904" s="222">
        <f>ROUND(I904*H904,2)</f>
        <v>0</v>
      </c>
      <c r="BL904" s="16" t="s">
        <v>258</v>
      </c>
      <c r="BM904" s="221" t="s">
        <v>1948</v>
      </c>
    </row>
    <row r="905" s="1" customFormat="1" ht="16.5" customHeight="1">
      <c r="B905" s="37"/>
      <c r="C905" s="210" t="s">
        <v>1949</v>
      </c>
      <c r="D905" s="210" t="s">
        <v>167</v>
      </c>
      <c r="E905" s="211" t="s">
        <v>1950</v>
      </c>
      <c r="F905" s="212" t="s">
        <v>1798</v>
      </c>
      <c r="G905" s="213" t="s">
        <v>324</v>
      </c>
      <c r="H905" s="214">
        <v>24</v>
      </c>
      <c r="I905" s="215"/>
      <c r="J905" s="216">
        <f>ROUND(I905*H905,2)</f>
        <v>0</v>
      </c>
      <c r="K905" s="212" t="s">
        <v>417</v>
      </c>
      <c r="L905" s="42"/>
      <c r="M905" s="217" t="s">
        <v>19</v>
      </c>
      <c r="N905" s="218" t="s">
        <v>48</v>
      </c>
      <c r="O905" s="82"/>
      <c r="P905" s="219">
        <f>O905*H905</f>
        <v>0</v>
      </c>
      <c r="Q905" s="219">
        <v>0</v>
      </c>
      <c r="R905" s="219">
        <f>Q905*H905</f>
        <v>0</v>
      </c>
      <c r="S905" s="219">
        <v>0</v>
      </c>
      <c r="T905" s="220">
        <f>S905*H905</f>
        <v>0</v>
      </c>
      <c r="AR905" s="221" t="s">
        <v>258</v>
      </c>
      <c r="AT905" s="221" t="s">
        <v>167</v>
      </c>
      <c r="AU905" s="221" t="s">
        <v>185</v>
      </c>
      <c r="AY905" s="16" t="s">
        <v>165</v>
      </c>
      <c r="BE905" s="222">
        <f>IF(N905="základní",J905,0)</f>
        <v>0</v>
      </c>
      <c r="BF905" s="222">
        <f>IF(N905="snížená",J905,0)</f>
        <v>0</v>
      </c>
      <c r="BG905" s="222">
        <f>IF(N905="zákl. přenesená",J905,0)</f>
        <v>0</v>
      </c>
      <c r="BH905" s="222">
        <f>IF(N905="sníž. přenesená",J905,0)</f>
        <v>0</v>
      </c>
      <c r="BI905" s="222">
        <f>IF(N905="nulová",J905,0)</f>
        <v>0</v>
      </c>
      <c r="BJ905" s="16" t="s">
        <v>85</v>
      </c>
      <c r="BK905" s="222">
        <f>ROUND(I905*H905,2)</f>
        <v>0</v>
      </c>
      <c r="BL905" s="16" t="s">
        <v>258</v>
      </c>
      <c r="BM905" s="221" t="s">
        <v>1951</v>
      </c>
    </row>
    <row r="906" s="1" customFormat="1" ht="16.5" customHeight="1">
      <c r="B906" s="37"/>
      <c r="C906" s="210" t="s">
        <v>1952</v>
      </c>
      <c r="D906" s="210" t="s">
        <v>167</v>
      </c>
      <c r="E906" s="211" t="s">
        <v>1953</v>
      </c>
      <c r="F906" s="212" t="s">
        <v>1802</v>
      </c>
      <c r="G906" s="213" t="s">
        <v>324</v>
      </c>
      <c r="H906" s="214">
        <v>2</v>
      </c>
      <c r="I906" s="215"/>
      <c r="J906" s="216">
        <f>ROUND(I906*H906,2)</f>
        <v>0</v>
      </c>
      <c r="K906" s="212" t="s">
        <v>417</v>
      </c>
      <c r="L906" s="42"/>
      <c r="M906" s="217" t="s">
        <v>19</v>
      </c>
      <c r="N906" s="218" t="s">
        <v>48</v>
      </c>
      <c r="O906" s="82"/>
      <c r="P906" s="219">
        <f>O906*H906</f>
        <v>0</v>
      </c>
      <c r="Q906" s="219">
        <v>0</v>
      </c>
      <c r="R906" s="219">
        <f>Q906*H906</f>
        <v>0</v>
      </c>
      <c r="S906" s="219">
        <v>0</v>
      </c>
      <c r="T906" s="220">
        <f>S906*H906</f>
        <v>0</v>
      </c>
      <c r="AR906" s="221" t="s">
        <v>258</v>
      </c>
      <c r="AT906" s="221" t="s">
        <v>167</v>
      </c>
      <c r="AU906" s="221" t="s">
        <v>185</v>
      </c>
      <c r="AY906" s="16" t="s">
        <v>165</v>
      </c>
      <c r="BE906" s="222">
        <f>IF(N906="základní",J906,0)</f>
        <v>0</v>
      </c>
      <c r="BF906" s="222">
        <f>IF(N906="snížená",J906,0)</f>
        <v>0</v>
      </c>
      <c r="BG906" s="222">
        <f>IF(N906="zákl. přenesená",J906,0)</f>
        <v>0</v>
      </c>
      <c r="BH906" s="222">
        <f>IF(N906="sníž. přenesená",J906,0)</f>
        <v>0</v>
      </c>
      <c r="BI906" s="222">
        <f>IF(N906="nulová",J906,0)</f>
        <v>0</v>
      </c>
      <c r="BJ906" s="16" t="s">
        <v>85</v>
      </c>
      <c r="BK906" s="222">
        <f>ROUND(I906*H906,2)</f>
        <v>0</v>
      </c>
      <c r="BL906" s="16" t="s">
        <v>258</v>
      </c>
      <c r="BM906" s="221" t="s">
        <v>1954</v>
      </c>
    </row>
    <row r="907" s="11" customFormat="1" ht="20.88" customHeight="1">
      <c r="B907" s="194"/>
      <c r="C907" s="195"/>
      <c r="D907" s="196" t="s">
        <v>76</v>
      </c>
      <c r="E907" s="208" t="s">
        <v>1955</v>
      </c>
      <c r="F907" s="208" t="s">
        <v>1956</v>
      </c>
      <c r="G907" s="195"/>
      <c r="H907" s="195"/>
      <c r="I907" s="198"/>
      <c r="J907" s="209">
        <f>BK907</f>
        <v>0</v>
      </c>
      <c r="K907" s="195"/>
      <c r="L907" s="200"/>
      <c r="M907" s="201"/>
      <c r="N907" s="202"/>
      <c r="O907" s="202"/>
      <c r="P907" s="203">
        <f>P908</f>
        <v>0</v>
      </c>
      <c r="Q907" s="202"/>
      <c r="R907" s="203">
        <f>R908</f>
        <v>0</v>
      </c>
      <c r="S907" s="202"/>
      <c r="T907" s="204">
        <f>T908</f>
        <v>0</v>
      </c>
      <c r="AR907" s="205" t="s">
        <v>87</v>
      </c>
      <c r="AT907" s="206" t="s">
        <v>76</v>
      </c>
      <c r="AU907" s="206" t="s">
        <v>87</v>
      </c>
      <c r="AY907" s="205" t="s">
        <v>165</v>
      </c>
      <c r="BK907" s="207">
        <f>BK908</f>
        <v>0</v>
      </c>
    </row>
    <row r="908" s="1" customFormat="1" ht="16.5" customHeight="1">
      <c r="B908" s="37"/>
      <c r="C908" s="210" t="s">
        <v>1957</v>
      </c>
      <c r="D908" s="210" t="s">
        <v>167</v>
      </c>
      <c r="E908" s="211" t="s">
        <v>1955</v>
      </c>
      <c r="F908" s="212" t="s">
        <v>1958</v>
      </c>
      <c r="G908" s="213" t="s">
        <v>1015</v>
      </c>
      <c r="H908" s="214">
        <v>80</v>
      </c>
      <c r="I908" s="215"/>
      <c r="J908" s="216">
        <f>ROUND(I908*H908,2)</f>
        <v>0</v>
      </c>
      <c r="K908" s="212" t="s">
        <v>417</v>
      </c>
      <c r="L908" s="42"/>
      <c r="M908" s="217" t="s">
        <v>19</v>
      </c>
      <c r="N908" s="218" t="s">
        <v>48</v>
      </c>
      <c r="O908" s="82"/>
      <c r="P908" s="219">
        <f>O908*H908</f>
        <v>0</v>
      </c>
      <c r="Q908" s="219">
        <v>0</v>
      </c>
      <c r="R908" s="219">
        <f>Q908*H908</f>
        <v>0</v>
      </c>
      <c r="S908" s="219">
        <v>0</v>
      </c>
      <c r="T908" s="220">
        <f>S908*H908</f>
        <v>0</v>
      </c>
      <c r="AR908" s="221" t="s">
        <v>258</v>
      </c>
      <c r="AT908" s="221" t="s">
        <v>167</v>
      </c>
      <c r="AU908" s="221" t="s">
        <v>185</v>
      </c>
      <c r="AY908" s="16" t="s">
        <v>165</v>
      </c>
      <c r="BE908" s="222">
        <f>IF(N908="základní",J908,0)</f>
        <v>0</v>
      </c>
      <c r="BF908" s="222">
        <f>IF(N908="snížená",J908,0)</f>
        <v>0</v>
      </c>
      <c r="BG908" s="222">
        <f>IF(N908="zákl. přenesená",J908,0)</f>
        <v>0</v>
      </c>
      <c r="BH908" s="222">
        <f>IF(N908="sníž. přenesená",J908,0)</f>
        <v>0</v>
      </c>
      <c r="BI908" s="222">
        <f>IF(N908="nulová",J908,0)</f>
        <v>0</v>
      </c>
      <c r="BJ908" s="16" t="s">
        <v>85</v>
      </c>
      <c r="BK908" s="222">
        <f>ROUND(I908*H908,2)</f>
        <v>0</v>
      </c>
      <c r="BL908" s="16" t="s">
        <v>258</v>
      </c>
      <c r="BM908" s="221" t="s">
        <v>1959</v>
      </c>
    </row>
    <row r="909" s="11" customFormat="1" ht="20.88" customHeight="1">
      <c r="B909" s="194"/>
      <c r="C909" s="195"/>
      <c r="D909" s="196" t="s">
        <v>76</v>
      </c>
      <c r="E909" s="208" t="s">
        <v>1960</v>
      </c>
      <c r="F909" s="208" t="s">
        <v>1961</v>
      </c>
      <c r="G909" s="195"/>
      <c r="H909" s="195"/>
      <c r="I909" s="198"/>
      <c r="J909" s="209">
        <f>BK909</f>
        <v>0</v>
      </c>
      <c r="K909" s="195"/>
      <c r="L909" s="200"/>
      <c r="M909" s="201"/>
      <c r="N909" s="202"/>
      <c r="O909" s="202"/>
      <c r="P909" s="203">
        <f>P910</f>
        <v>0</v>
      </c>
      <c r="Q909" s="202"/>
      <c r="R909" s="203">
        <f>R910</f>
        <v>0</v>
      </c>
      <c r="S909" s="202"/>
      <c r="T909" s="204">
        <f>T910</f>
        <v>0</v>
      </c>
      <c r="AR909" s="205" t="s">
        <v>87</v>
      </c>
      <c r="AT909" s="206" t="s">
        <v>76</v>
      </c>
      <c r="AU909" s="206" t="s">
        <v>87</v>
      </c>
      <c r="AY909" s="205" t="s">
        <v>165</v>
      </c>
      <c r="BK909" s="207">
        <f>BK910</f>
        <v>0</v>
      </c>
    </row>
    <row r="910" s="1" customFormat="1" ht="16.5" customHeight="1">
      <c r="B910" s="37"/>
      <c r="C910" s="210" t="s">
        <v>1962</v>
      </c>
      <c r="D910" s="210" t="s">
        <v>167</v>
      </c>
      <c r="E910" s="211" t="s">
        <v>1960</v>
      </c>
      <c r="F910" s="212" t="s">
        <v>1963</v>
      </c>
      <c r="G910" s="213" t="s">
        <v>238</v>
      </c>
      <c r="H910" s="214">
        <v>10</v>
      </c>
      <c r="I910" s="215"/>
      <c r="J910" s="216">
        <f>ROUND(I910*H910,2)</f>
        <v>0</v>
      </c>
      <c r="K910" s="212" t="s">
        <v>417</v>
      </c>
      <c r="L910" s="42"/>
      <c r="M910" s="217" t="s">
        <v>19</v>
      </c>
      <c r="N910" s="218" t="s">
        <v>48</v>
      </c>
      <c r="O910" s="82"/>
      <c r="P910" s="219">
        <f>O910*H910</f>
        <v>0</v>
      </c>
      <c r="Q910" s="219">
        <v>0</v>
      </c>
      <c r="R910" s="219">
        <f>Q910*H910</f>
        <v>0</v>
      </c>
      <c r="S910" s="219">
        <v>0</v>
      </c>
      <c r="T910" s="220">
        <f>S910*H910</f>
        <v>0</v>
      </c>
      <c r="AR910" s="221" t="s">
        <v>258</v>
      </c>
      <c r="AT910" s="221" t="s">
        <v>167</v>
      </c>
      <c r="AU910" s="221" t="s">
        <v>185</v>
      </c>
      <c r="AY910" s="16" t="s">
        <v>165</v>
      </c>
      <c r="BE910" s="222">
        <f>IF(N910="základní",J910,0)</f>
        <v>0</v>
      </c>
      <c r="BF910" s="222">
        <f>IF(N910="snížená",J910,0)</f>
        <v>0</v>
      </c>
      <c r="BG910" s="222">
        <f>IF(N910="zákl. přenesená",J910,0)</f>
        <v>0</v>
      </c>
      <c r="BH910" s="222">
        <f>IF(N910="sníž. přenesená",J910,0)</f>
        <v>0</v>
      </c>
      <c r="BI910" s="222">
        <f>IF(N910="nulová",J910,0)</f>
        <v>0</v>
      </c>
      <c r="BJ910" s="16" t="s">
        <v>85</v>
      </c>
      <c r="BK910" s="222">
        <f>ROUND(I910*H910,2)</f>
        <v>0</v>
      </c>
      <c r="BL910" s="16" t="s">
        <v>258</v>
      </c>
      <c r="BM910" s="221" t="s">
        <v>1964</v>
      </c>
    </row>
    <row r="911" s="11" customFormat="1" ht="20.88" customHeight="1">
      <c r="B911" s="194"/>
      <c r="C911" s="195"/>
      <c r="D911" s="196" t="s">
        <v>76</v>
      </c>
      <c r="E911" s="208" t="s">
        <v>1965</v>
      </c>
      <c r="F911" s="208" t="s">
        <v>1966</v>
      </c>
      <c r="G911" s="195"/>
      <c r="H911" s="195"/>
      <c r="I911" s="198"/>
      <c r="J911" s="209">
        <f>BK911</f>
        <v>0</v>
      </c>
      <c r="K911" s="195"/>
      <c r="L911" s="200"/>
      <c r="M911" s="201"/>
      <c r="N911" s="202"/>
      <c r="O911" s="202"/>
      <c r="P911" s="203">
        <f>SUM(P912:P913)</f>
        <v>0</v>
      </c>
      <c r="Q911" s="202"/>
      <c r="R911" s="203">
        <f>SUM(R912:R913)</f>
        <v>0</v>
      </c>
      <c r="S911" s="202"/>
      <c r="T911" s="204">
        <f>SUM(T912:T913)</f>
        <v>0</v>
      </c>
      <c r="AR911" s="205" t="s">
        <v>87</v>
      </c>
      <c r="AT911" s="206" t="s">
        <v>76</v>
      </c>
      <c r="AU911" s="206" t="s">
        <v>87</v>
      </c>
      <c r="AY911" s="205" t="s">
        <v>165</v>
      </c>
      <c r="BK911" s="207">
        <f>SUM(BK912:BK913)</f>
        <v>0</v>
      </c>
    </row>
    <row r="912" s="1" customFormat="1" ht="16.5" customHeight="1">
      <c r="B912" s="37"/>
      <c r="C912" s="210" t="s">
        <v>1967</v>
      </c>
      <c r="D912" s="210" t="s">
        <v>167</v>
      </c>
      <c r="E912" s="211" t="s">
        <v>1968</v>
      </c>
      <c r="F912" s="212" t="s">
        <v>1969</v>
      </c>
      <c r="G912" s="213" t="s">
        <v>238</v>
      </c>
      <c r="H912" s="214">
        <v>8</v>
      </c>
      <c r="I912" s="215"/>
      <c r="J912" s="216">
        <f>ROUND(I912*H912,2)</f>
        <v>0</v>
      </c>
      <c r="K912" s="212" t="s">
        <v>417</v>
      </c>
      <c r="L912" s="42"/>
      <c r="M912" s="217" t="s">
        <v>19</v>
      </c>
      <c r="N912" s="218" t="s">
        <v>48</v>
      </c>
      <c r="O912" s="82"/>
      <c r="P912" s="219">
        <f>O912*H912</f>
        <v>0</v>
      </c>
      <c r="Q912" s="219">
        <v>0</v>
      </c>
      <c r="R912" s="219">
        <f>Q912*H912</f>
        <v>0</v>
      </c>
      <c r="S912" s="219">
        <v>0</v>
      </c>
      <c r="T912" s="220">
        <f>S912*H912</f>
        <v>0</v>
      </c>
      <c r="AR912" s="221" t="s">
        <v>258</v>
      </c>
      <c r="AT912" s="221" t="s">
        <v>167</v>
      </c>
      <c r="AU912" s="221" t="s">
        <v>185</v>
      </c>
      <c r="AY912" s="16" t="s">
        <v>165</v>
      </c>
      <c r="BE912" s="222">
        <f>IF(N912="základní",J912,0)</f>
        <v>0</v>
      </c>
      <c r="BF912" s="222">
        <f>IF(N912="snížená",J912,0)</f>
        <v>0</v>
      </c>
      <c r="BG912" s="222">
        <f>IF(N912="zákl. přenesená",J912,0)</f>
        <v>0</v>
      </c>
      <c r="BH912" s="222">
        <f>IF(N912="sníž. přenesená",J912,0)</f>
        <v>0</v>
      </c>
      <c r="BI912" s="222">
        <f>IF(N912="nulová",J912,0)</f>
        <v>0</v>
      </c>
      <c r="BJ912" s="16" t="s">
        <v>85</v>
      </c>
      <c r="BK912" s="222">
        <f>ROUND(I912*H912,2)</f>
        <v>0</v>
      </c>
      <c r="BL912" s="16" t="s">
        <v>258</v>
      </c>
      <c r="BM912" s="221" t="s">
        <v>1970</v>
      </c>
    </row>
    <row r="913" s="1" customFormat="1" ht="16.5" customHeight="1">
      <c r="B913" s="37"/>
      <c r="C913" s="210" t="s">
        <v>1971</v>
      </c>
      <c r="D913" s="210" t="s">
        <v>167</v>
      </c>
      <c r="E913" s="211" t="s">
        <v>1972</v>
      </c>
      <c r="F913" s="212" t="s">
        <v>1973</v>
      </c>
      <c r="G913" s="213" t="s">
        <v>238</v>
      </c>
      <c r="H913" s="214">
        <v>30</v>
      </c>
      <c r="I913" s="215"/>
      <c r="J913" s="216">
        <f>ROUND(I913*H913,2)</f>
        <v>0</v>
      </c>
      <c r="K913" s="212" t="s">
        <v>417</v>
      </c>
      <c r="L913" s="42"/>
      <c r="M913" s="217" t="s">
        <v>19</v>
      </c>
      <c r="N913" s="218" t="s">
        <v>48</v>
      </c>
      <c r="O913" s="82"/>
      <c r="P913" s="219">
        <f>O913*H913</f>
        <v>0</v>
      </c>
      <c r="Q913" s="219">
        <v>0</v>
      </c>
      <c r="R913" s="219">
        <f>Q913*H913</f>
        <v>0</v>
      </c>
      <c r="S913" s="219">
        <v>0</v>
      </c>
      <c r="T913" s="220">
        <f>S913*H913</f>
        <v>0</v>
      </c>
      <c r="AR913" s="221" t="s">
        <v>258</v>
      </c>
      <c r="AT913" s="221" t="s">
        <v>167</v>
      </c>
      <c r="AU913" s="221" t="s">
        <v>185</v>
      </c>
      <c r="AY913" s="16" t="s">
        <v>165</v>
      </c>
      <c r="BE913" s="222">
        <f>IF(N913="základní",J913,0)</f>
        <v>0</v>
      </c>
      <c r="BF913" s="222">
        <f>IF(N913="snížená",J913,0)</f>
        <v>0</v>
      </c>
      <c r="BG913" s="222">
        <f>IF(N913="zákl. přenesená",J913,0)</f>
        <v>0</v>
      </c>
      <c r="BH913" s="222">
        <f>IF(N913="sníž. přenesená",J913,0)</f>
        <v>0</v>
      </c>
      <c r="BI913" s="222">
        <f>IF(N913="nulová",J913,0)</f>
        <v>0</v>
      </c>
      <c r="BJ913" s="16" t="s">
        <v>85</v>
      </c>
      <c r="BK913" s="222">
        <f>ROUND(I913*H913,2)</f>
        <v>0</v>
      </c>
      <c r="BL913" s="16" t="s">
        <v>258</v>
      </c>
      <c r="BM913" s="221" t="s">
        <v>1974</v>
      </c>
    </row>
    <row r="914" s="11" customFormat="1" ht="20.88" customHeight="1">
      <c r="B914" s="194"/>
      <c r="C914" s="195"/>
      <c r="D914" s="196" t="s">
        <v>76</v>
      </c>
      <c r="E914" s="208" t="s">
        <v>1975</v>
      </c>
      <c r="F914" s="208" t="s">
        <v>1976</v>
      </c>
      <c r="G914" s="195"/>
      <c r="H914" s="195"/>
      <c r="I914" s="198"/>
      <c r="J914" s="209">
        <f>BK914</f>
        <v>0</v>
      </c>
      <c r="K914" s="195"/>
      <c r="L914" s="200"/>
      <c r="M914" s="201"/>
      <c r="N914" s="202"/>
      <c r="O914" s="202"/>
      <c r="P914" s="203">
        <f>SUM(P915:P917)</f>
        <v>0</v>
      </c>
      <c r="Q914" s="202"/>
      <c r="R914" s="203">
        <f>SUM(R915:R917)</f>
        <v>0</v>
      </c>
      <c r="S914" s="202"/>
      <c r="T914" s="204">
        <f>SUM(T915:T917)</f>
        <v>0</v>
      </c>
      <c r="AR914" s="205" t="s">
        <v>87</v>
      </c>
      <c r="AT914" s="206" t="s">
        <v>76</v>
      </c>
      <c r="AU914" s="206" t="s">
        <v>87</v>
      </c>
      <c r="AY914" s="205" t="s">
        <v>165</v>
      </c>
      <c r="BK914" s="207">
        <f>SUM(BK915:BK917)</f>
        <v>0</v>
      </c>
    </row>
    <row r="915" s="1" customFormat="1" ht="16.5" customHeight="1">
      <c r="B915" s="37"/>
      <c r="C915" s="210" t="s">
        <v>1977</v>
      </c>
      <c r="D915" s="210" t="s">
        <v>167</v>
      </c>
      <c r="E915" s="211" t="s">
        <v>1978</v>
      </c>
      <c r="F915" s="212" t="s">
        <v>1979</v>
      </c>
      <c r="G915" s="213" t="s">
        <v>1015</v>
      </c>
      <c r="H915" s="214">
        <v>612</v>
      </c>
      <c r="I915" s="215"/>
      <c r="J915" s="216">
        <f>ROUND(I915*H915,2)</f>
        <v>0</v>
      </c>
      <c r="K915" s="212" t="s">
        <v>417</v>
      </c>
      <c r="L915" s="42"/>
      <c r="M915" s="217" t="s">
        <v>19</v>
      </c>
      <c r="N915" s="218" t="s">
        <v>48</v>
      </c>
      <c r="O915" s="82"/>
      <c r="P915" s="219">
        <f>O915*H915</f>
        <v>0</v>
      </c>
      <c r="Q915" s="219">
        <v>0</v>
      </c>
      <c r="R915" s="219">
        <f>Q915*H915</f>
        <v>0</v>
      </c>
      <c r="S915" s="219">
        <v>0</v>
      </c>
      <c r="T915" s="220">
        <f>S915*H915</f>
        <v>0</v>
      </c>
      <c r="AR915" s="221" t="s">
        <v>258</v>
      </c>
      <c r="AT915" s="221" t="s">
        <v>167</v>
      </c>
      <c r="AU915" s="221" t="s">
        <v>185</v>
      </c>
      <c r="AY915" s="16" t="s">
        <v>165</v>
      </c>
      <c r="BE915" s="222">
        <f>IF(N915="základní",J915,0)</f>
        <v>0</v>
      </c>
      <c r="BF915" s="222">
        <f>IF(N915="snížená",J915,0)</f>
        <v>0</v>
      </c>
      <c r="BG915" s="222">
        <f>IF(N915="zákl. přenesená",J915,0)</f>
        <v>0</v>
      </c>
      <c r="BH915" s="222">
        <f>IF(N915="sníž. přenesená",J915,0)</f>
        <v>0</v>
      </c>
      <c r="BI915" s="222">
        <f>IF(N915="nulová",J915,0)</f>
        <v>0</v>
      </c>
      <c r="BJ915" s="16" t="s">
        <v>85</v>
      </c>
      <c r="BK915" s="222">
        <f>ROUND(I915*H915,2)</f>
        <v>0</v>
      </c>
      <c r="BL915" s="16" t="s">
        <v>258</v>
      </c>
      <c r="BM915" s="221" t="s">
        <v>1980</v>
      </c>
    </row>
    <row r="916" s="1" customFormat="1" ht="16.5" customHeight="1">
      <c r="B916" s="37"/>
      <c r="C916" s="210" t="s">
        <v>1981</v>
      </c>
      <c r="D916" s="210" t="s">
        <v>167</v>
      </c>
      <c r="E916" s="211" t="s">
        <v>1982</v>
      </c>
      <c r="F916" s="212" t="s">
        <v>1983</v>
      </c>
      <c r="G916" s="213" t="s">
        <v>1015</v>
      </c>
      <c r="H916" s="214">
        <v>492</v>
      </c>
      <c r="I916" s="215"/>
      <c r="J916" s="216">
        <f>ROUND(I916*H916,2)</f>
        <v>0</v>
      </c>
      <c r="K916" s="212" t="s">
        <v>417</v>
      </c>
      <c r="L916" s="42"/>
      <c r="M916" s="217" t="s">
        <v>19</v>
      </c>
      <c r="N916" s="218" t="s">
        <v>48</v>
      </c>
      <c r="O916" s="82"/>
      <c r="P916" s="219">
        <f>O916*H916</f>
        <v>0</v>
      </c>
      <c r="Q916" s="219">
        <v>0</v>
      </c>
      <c r="R916" s="219">
        <f>Q916*H916</f>
        <v>0</v>
      </c>
      <c r="S916" s="219">
        <v>0</v>
      </c>
      <c r="T916" s="220">
        <f>S916*H916</f>
        <v>0</v>
      </c>
      <c r="AR916" s="221" t="s">
        <v>258</v>
      </c>
      <c r="AT916" s="221" t="s">
        <v>167</v>
      </c>
      <c r="AU916" s="221" t="s">
        <v>185</v>
      </c>
      <c r="AY916" s="16" t="s">
        <v>165</v>
      </c>
      <c r="BE916" s="222">
        <f>IF(N916="základní",J916,0)</f>
        <v>0</v>
      </c>
      <c r="BF916" s="222">
        <f>IF(N916="snížená",J916,0)</f>
        <v>0</v>
      </c>
      <c r="BG916" s="222">
        <f>IF(N916="zákl. přenesená",J916,0)</f>
        <v>0</v>
      </c>
      <c r="BH916" s="222">
        <f>IF(N916="sníž. přenesená",J916,0)</f>
        <v>0</v>
      </c>
      <c r="BI916" s="222">
        <f>IF(N916="nulová",J916,0)</f>
        <v>0</v>
      </c>
      <c r="BJ916" s="16" t="s">
        <v>85</v>
      </c>
      <c r="BK916" s="222">
        <f>ROUND(I916*H916,2)</f>
        <v>0</v>
      </c>
      <c r="BL916" s="16" t="s">
        <v>258</v>
      </c>
      <c r="BM916" s="221" t="s">
        <v>1984</v>
      </c>
    </row>
    <row r="917" s="1" customFormat="1" ht="16.5" customHeight="1">
      <c r="B917" s="37"/>
      <c r="C917" s="210" t="s">
        <v>1985</v>
      </c>
      <c r="D917" s="210" t="s">
        <v>167</v>
      </c>
      <c r="E917" s="211" t="s">
        <v>1986</v>
      </c>
      <c r="F917" s="212" t="s">
        <v>1987</v>
      </c>
      <c r="G917" s="213" t="s">
        <v>431</v>
      </c>
      <c r="H917" s="214">
        <v>1</v>
      </c>
      <c r="I917" s="215"/>
      <c r="J917" s="216">
        <f>ROUND(I917*H917,2)</f>
        <v>0</v>
      </c>
      <c r="K917" s="212" t="s">
        <v>417</v>
      </c>
      <c r="L917" s="42"/>
      <c r="M917" s="217" t="s">
        <v>19</v>
      </c>
      <c r="N917" s="218" t="s">
        <v>48</v>
      </c>
      <c r="O917" s="82"/>
      <c r="P917" s="219">
        <f>O917*H917</f>
        <v>0</v>
      </c>
      <c r="Q917" s="219">
        <v>0</v>
      </c>
      <c r="R917" s="219">
        <f>Q917*H917</f>
        <v>0</v>
      </c>
      <c r="S917" s="219">
        <v>0</v>
      </c>
      <c r="T917" s="220">
        <f>S917*H917</f>
        <v>0</v>
      </c>
      <c r="AR917" s="221" t="s">
        <v>258</v>
      </c>
      <c r="AT917" s="221" t="s">
        <v>167</v>
      </c>
      <c r="AU917" s="221" t="s">
        <v>185</v>
      </c>
      <c r="AY917" s="16" t="s">
        <v>165</v>
      </c>
      <c r="BE917" s="222">
        <f>IF(N917="základní",J917,0)</f>
        <v>0</v>
      </c>
      <c r="BF917" s="222">
        <f>IF(N917="snížená",J917,0)</f>
        <v>0</v>
      </c>
      <c r="BG917" s="222">
        <f>IF(N917="zákl. přenesená",J917,0)</f>
        <v>0</v>
      </c>
      <c r="BH917" s="222">
        <f>IF(N917="sníž. přenesená",J917,0)</f>
        <v>0</v>
      </c>
      <c r="BI917" s="222">
        <f>IF(N917="nulová",J917,0)</f>
        <v>0</v>
      </c>
      <c r="BJ917" s="16" t="s">
        <v>85</v>
      </c>
      <c r="BK917" s="222">
        <f>ROUND(I917*H917,2)</f>
        <v>0</v>
      </c>
      <c r="BL917" s="16" t="s">
        <v>258</v>
      </c>
      <c r="BM917" s="221" t="s">
        <v>1988</v>
      </c>
    </row>
    <row r="918" s="11" customFormat="1" ht="20.88" customHeight="1">
      <c r="B918" s="194"/>
      <c r="C918" s="195"/>
      <c r="D918" s="196" t="s">
        <v>76</v>
      </c>
      <c r="E918" s="208" t="s">
        <v>1989</v>
      </c>
      <c r="F918" s="208" t="s">
        <v>1990</v>
      </c>
      <c r="G918" s="195"/>
      <c r="H918" s="195"/>
      <c r="I918" s="198"/>
      <c r="J918" s="209">
        <f>BK918</f>
        <v>0</v>
      </c>
      <c r="K918" s="195"/>
      <c r="L918" s="200"/>
      <c r="M918" s="201"/>
      <c r="N918" s="202"/>
      <c r="O918" s="202"/>
      <c r="P918" s="203">
        <f>SUM(P919:P921)</f>
        <v>0</v>
      </c>
      <c r="Q918" s="202"/>
      <c r="R918" s="203">
        <f>SUM(R919:R921)</f>
        <v>0</v>
      </c>
      <c r="S918" s="202"/>
      <c r="T918" s="204">
        <f>SUM(T919:T921)</f>
        <v>0</v>
      </c>
      <c r="AR918" s="205" t="s">
        <v>87</v>
      </c>
      <c r="AT918" s="206" t="s">
        <v>76</v>
      </c>
      <c r="AU918" s="206" t="s">
        <v>87</v>
      </c>
      <c r="AY918" s="205" t="s">
        <v>165</v>
      </c>
      <c r="BK918" s="207">
        <f>SUM(BK919:BK921)</f>
        <v>0</v>
      </c>
    </row>
    <row r="919" s="1" customFormat="1" ht="16.5" customHeight="1">
      <c r="B919" s="37"/>
      <c r="C919" s="210" t="s">
        <v>1991</v>
      </c>
      <c r="D919" s="210" t="s">
        <v>167</v>
      </c>
      <c r="E919" s="211" t="s">
        <v>1992</v>
      </c>
      <c r="F919" s="212" t="s">
        <v>1993</v>
      </c>
      <c r="G919" s="213" t="s">
        <v>1207</v>
      </c>
      <c r="H919" s="214">
        <v>40</v>
      </c>
      <c r="I919" s="215"/>
      <c r="J919" s="216">
        <f>ROUND(I919*H919,2)</f>
        <v>0</v>
      </c>
      <c r="K919" s="212" t="s">
        <v>417</v>
      </c>
      <c r="L919" s="42"/>
      <c r="M919" s="217" t="s">
        <v>19</v>
      </c>
      <c r="N919" s="218" t="s">
        <v>48</v>
      </c>
      <c r="O919" s="82"/>
      <c r="P919" s="219">
        <f>O919*H919</f>
        <v>0</v>
      </c>
      <c r="Q919" s="219">
        <v>0</v>
      </c>
      <c r="R919" s="219">
        <f>Q919*H919</f>
        <v>0</v>
      </c>
      <c r="S919" s="219">
        <v>0</v>
      </c>
      <c r="T919" s="220">
        <f>S919*H919</f>
        <v>0</v>
      </c>
      <c r="AR919" s="221" t="s">
        <v>258</v>
      </c>
      <c r="AT919" s="221" t="s">
        <v>167</v>
      </c>
      <c r="AU919" s="221" t="s">
        <v>185</v>
      </c>
      <c r="AY919" s="16" t="s">
        <v>165</v>
      </c>
      <c r="BE919" s="222">
        <f>IF(N919="základní",J919,0)</f>
        <v>0</v>
      </c>
      <c r="BF919" s="222">
        <f>IF(N919="snížená",J919,0)</f>
        <v>0</v>
      </c>
      <c r="BG919" s="222">
        <f>IF(N919="zákl. přenesená",J919,0)</f>
        <v>0</v>
      </c>
      <c r="BH919" s="222">
        <f>IF(N919="sníž. přenesená",J919,0)</f>
        <v>0</v>
      </c>
      <c r="BI919" s="222">
        <f>IF(N919="nulová",J919,0)</f>
        <v>0</v>
      </c>
      <c r="BJ919" s="16" t="s">
        <v>85</v>
      </c>
      <c r="BK919" s="222">
        <f>ROUND(I919*H919,2)</f>
        <v>0</v>
      </c>
      <c r="BL919" s="16" t="s">
        <v>258</v>
      </c>
      <c r="BM919" s="221" t="s">
        <v>1994</v>
      </c>
    </row>
    <row r="920" s="1" customFormat="1" ht="16.5" customHeight="1">
      <c r="B920" s="37"/>
      <c r="C920" s="210" t="s">
        <v>1995</v>
      </c>
      <c r="D920" s="210" t="s">
        <v>167</v>
      </c>
      <c r="E920" s="211" t="s">
        <v>1996</v>
      </c>
      <c r="F920" s="212" t="s">
        <v>1997</v>
      </c>
      <c r="G920" s="213" t="s">
        <v>1207</v>
      </c>
      <c r="H920" s="214">
        <v>40</v>
      </c>
      <c r="I920" s="215"/>
      <c r="J920" s="216">
        <f>ROUND(I920*H920,2)</f>
        <v>0</v>
      </c>
      <c r="K920" s="212" t="s">
        <v>417</v>
      </c>
      <c r="L920" s="42"/>
      <c r="M920" s="217" t="s">
        <v>19</v>
      </c>
      <c r="N920" s="218" t="s">
        <v>48</v>
      </c>
      <c r="O920" s="82"/>
      <c r="P920" s="219">
        <f>O920*H920</f>
        <v>0</v>
      </c>
      <c r="Q920" s="219">
        <v>0</v>
      </c>
      <c r="R920" s="219">
        <f>Q920*H920</f>
        <v>0</v>
      </c>
      <c r="S920" s="219">
        <v>0</v>
      </c>
      <c r="T920" s="220">
        <f>S920*H920</f>
        <v>0</v>
      </c>
      <c r="AR920" s="221" t="s">
        <v>258</v>
      </c>
      <c r="AT920" s="221" t="s">
        <v>167</v>
      </c>
      <c r="AU920" s="221" t="s">
        <v>185</v>
      </c>
      <c r="AY920" s="16" t="s">
        <v>165</v>
      </c>
      <c r="BE920" s="222">
        <f>IF(N920="základní",J920,0)</f>
        <v>0</v>
      </c>
      <c r="BF920" s="222">
        <f>IF(N920="snížená",J920,0)</f>
        <v>0</v>
      </c>
      <c r="BG920" s="222">
        <f>IF(N920="zákl. přenesená",J920,0)</f>
        <v>0</v>
      </c>
      <c r="BH920" s="222">
        <f>IF(N920="sníž. přenesená",J920,0)</f>
        <v>0</v>
      </c>
      <c r="BI920" s="222">
        <f>IF(N920="nulová",J920,0)</f>
        <v>0</v>
      </c>
      <c r="BJ920" s="16" t="s">
        <v>85</v>
      </c>
      <c r="BK920" s="222">
        <f>ROUND(I920*H920,2)</f>
        <v>0</v>
      </c>
      <c r="BL920" s="16" t="s">
        <v>258</v>
      </c>
      <c r="BM920" s="221" t="s">
        <v>1998</v>
      </c>
    </row>
    <row r="921" s="1" customFormat="1" ht="16.5" customHeight="1">
      <c r="B921" s="37"/>
      <c r="C921" s="210" t="s">
        <v>1999</v>
      </c>
      <c r="D921" s="210" t="s">
        <v>167</v>
      </c>
      <c r="E921" s="211" t="s">
        <v>2000</v>
      </c>
      <c r="F921" s="212" t="s">
        <v>2001</v>
      </c>
      <c r="G921" s="213" t="s">
        <v>1207</v>
      </c>
      <c r="H921" s="214">
        <v>40</v>
      </c>
      <c r="I921" s="215"/>
      <c r="J921" s="216">
        <f>ROUND(I921*H921,2)</f>
        <v>0</v>
      </c>
      <c r="K921" s="212" t="s">
        <v>417</v>
      </c>
      <c r="L921" s="42"/>
      <c r="M921" s="257" t="s">
        <v>19</v>
      </c>
      <c r="N921" s="258" t="s">
        <v>48</v>
      </c>
      <c r="O921" s="259"/>
      <c r="P921" s="260">
        <f>O921*H921</f>
        <v>0</v>
      </c>
      <c r="Q921" s="260">
        <v>0</v>
      </c>
      <c r="R921" s="260">
        <f>Q921*H921</f>
        <v>0</v>
      </c>
      <c r="S921" s="260">
        <v>0</v>
      </c>
      <c r="T921" s="261">
        <f>S921*H921</f>
        <v>0</v>
      </c>
      <c r="AR921" s="221" t="s">
        <v>258</v>
      </c>
      <c r="AT921" s="221" t="s">
        <v>167</v>
      </c>
      <c r="AU921" s="221" t="s">
        <v>185</v>
      </c>
      <c r="AY921" s="16" t="s">
        <v>165</v>
      </c>
      <c r="BE921" s="222">
        <f>IF(N921="základní",J921,0)</f>
        <v>0</v>
      </c>
      <c r="BF921" s="222">
        <f>IF(N921="snížená",J921,0)</f>
        <v>0</v>
      </c>
      <c r="BG921" s="222">
        <f>IF(N921="zákl. přenesená",J921,0)</f>
        <v>0</v>
      </c>
      <c r="BH921" s="222">
        <f>IF(N921="sníž. přenesená",J921,0)</f>
        <v>0</v>
      </c>
      <c r="BI921" s="222">
        <f>IF(N921="nulová",J921,0)</f>
        <v>0</v>
      </c>
      <c r="BJ921" s="16" t="s">
        <v>85</v>
      </c>
      <c r="BK921" s="222">
        <f>ROUND(I921*H921,2)</f>
        <v>0</v>
      </c>
      <c r="BL921" s="16" t="s">
        <v>258</v>
      </c>
      <c r="BM921" s="221" t="s">
        <v>2002</v>
      </c>
    </row>
    <row r="922" s="1" customFormat="1" ht="6.96" customHeight="1">
      <c r="B922" s="57"/>
      <c r="C922" s="58"/>
      <c r="D922" s="58"/>
      <c r="E922" s="58"/>
      <c r="F922" s="58"/>
      <c r="G922" s="58"/>
      <c r="H922" s="58"/>
      <c r="I922" s="160"/>
      <c r="J922" s="58"/>
      <c r="K922" s="58"/>
      <c r="L922" s="42"/>
    </row>
  </sheetData>
  <sheetProtection sheet="1" autoFilter="0" formatColumns="0" formatRows="0" objects="1" scenarios="1" spinCount="100000" saltValue="aWmEXjpz6oRk5drvTwt/invsjN5xuHRiYv7pqPPdJq9j6WYIo9G8k/qw9pT3DMY+4IOK2vBCrpjeEIIc7hWPcQ==" hashValue="39PbW6mLXKgrOxwty2dENzRmoajlLGaaPLqnLVb2NwcAIYuGumPsBvCDAjwmXf/8JlOqVkNoxAi4twNouz+X/A==" algorithmName="SHA-512" password="CC35"/>
  <autoFilter ref="C131:K921"/>
  <mergeCells count="9">
    <mergeCell ref="E7:H7"/>
    <mergeCell ref="E9:H9"/>
    <mergeCell ref="E18:H18"/>
    <mergeCell ref="E27:H27"/>
    <mergeCell ref="E48:H48"/>
    <mergeCell ref="E50:H50"/>
    <mergeCell ref="E122:H122"/>
    <mergeCell ref="E124:H12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6"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91</v>
      </c>
    </row>
    <row r="3" ht="6.96" customHeight="1">
      <c r="B3" s="127"/>
      <c r="C3" s="128"/>
      <c r="D3" s="128"/>
      <c r="E3" s="128"/>
      <c r="F3" s="128"/>
      <c r="G3" s="128"/>
      <c r="H3" s="128"/>
      <c r="I3" s="129"/>
      <c r="J3" s="128"/>
      <c r="K3" s="128"/>
      <c r="L3" s="19"/>
      <c r="AT3" s="16" t="s">
        <v>87</v>
      </c>
    </row>
    <row r="4" ht="24.96" customHeight="1">
      <c r="B4" s="19"/>
      <c r="D4" s="130" t="s">
        <v>92</v>
      </c>
      <c r="L4" s="19"/>
      <c r="M4" s="131" t="s">
        <v>10</v>
      </c>
      <c r="AT4" s="16" t="s">
        <v>4</v>
      </c>
    </row>
    <row r="5" ht="6.96" customHeight="1">
      <c r="B5" s="19"/>
      <c r="L5" s="19"/>
    </row>
    <row r="6" ht="12" customHeight="1">
      <c r="B6" s="19"/>
      <c r="D6" s="132" t="s">
        <v>16</v>
      </c>
      <c r="L6" s="19"/>
    </row>
    <row r="7" ht="16.5" customHeight="1">
      <c r="B7" s="19"/>
      <c r="E7" s="133" t="str">
        <f>'Rekapitulace stavby'!K6</f>
        <v>SOUE Plzeň - rekonstrukce soc.zařízení tělocvičen,vč.rozvodů a instalací - 2.etapa</v>
      </c>
      <c r="F7" s="132"/>
      <c r="G7" s="132"/>
      <c r="H7" s="132"/>
      <c r="L7" s="19"/>
    </row>
    <row r="8" s="1" customFormat="1" ht="12" customHeight="1">
      <c r="B8" s="42"/>
      <c r="D8" s="132" t="s">
        <v>93</v>
      </c>
      <c r="I8" s="134"/>
      <c r="L8" s="42"/>
    </row>
    <row r="9" s="1" customFormat="1" ht="36.96" customHeight="1">
      <c r="B9" s="42"/>
      <c r="E9" s="135" t="s">
        <v>2003</v>
      </c>
      <c r="F9" s="1"/>
      <c r="G9" s="1"/>
      <c r="H9" s="1"/>
      <c r="I9" s="134"/>
      <c r="L9" s="42"/>
    </row>
    <row r="10" s="1" customFormat="1">
      <c r="B10" s="42"/>
      <c r="I10" s="134"/>
      <c r="L10" s="42"/>
    </row>
    <row r="11" s="1" customFormat="1" ht="12" customHeight="1">
      <c r="B11" s="42"/>
      <c r="D11" s="132" t="s">
        <v>18</v>
      </c>
      <c r="F11" s="136" t="s">
        <v>19</v>
      </c>
      <c r="I11" s="137" t="s">
        <v>20</v>
      </c>
      <c r="J11" s="136" t="s">
        <v>19</v>
      </c>
      <c r="L11" s="42"/>
    </row>
    <row r="12" s="1" customFormat="1" ht="12" customHeight="1">
      <c r="B12" s="42"/>
      <c r="D12" s="132" t="s">
        <v>21</v>
      </c>
      <c r="F12" s="136" t="s">
        <v>22</v>
      </c>
      <c r="I12" s="137" t="s">
        <v>23</v>
      </c>
      <c r="J12" s="138" t="str">
        <f>'Rekapitulace stavby'!AN8</f>
        <v>21. 2. 2019</v>
      </c>
      <c r="L12" s="42"/>
    </row>
    <row r="13" s="1" customFormat="1" ht="10.8" customHeight="1">
      <c r="B13" s="42"/>
      <c r="I13" s="134"/>
      <c r="L13" s="42"/>
    </row>
    <row r="14" s="1" customFormat="1" ht="12" customHeight="1">
      <c r="B14" s="42"/>
      <c r="D14" s="132" t="s">
        <v>25</v>
      </c>
      <c r="I14" s="137" t="s">
        <v>26</v>
      </c>
      <c r="J14" s="136" t="s">
        <v>27</v>
      </c>
      <c r="L14" s="42"/>
    </row>
    <row r="15" s="1" customFormat="1" ht="18" customHeight="1">
      <c r="B15" s="42"/>
      <c r="E15" s="136" t="s">
        <v>28</v>
      </c>
      <c r="I15" s="137" t="s">
        <v>29</v>
      </c>
      <c r="J15" s="136" t="s">
        <v>19</v>
      </c>
      <c r="L15" s="42"/>
    </row>
    <row r="16" s="1" customFormat="1" ht="6.96" customHeight="1">
      <c r="B16" s="42"/>
      <c r="I16" s="134"/>
      <c r="L16" s="42"/>
    </row>
    <row r="17" s="1" customFormat="1" ht="12" customHeight="1">
      <c r="B17" s="42"/>
      <c r="D17" s="132" t="s">
        <v>30</v>
      </c>
      <c r="I17" s="137" t="s">
        <v>26</v>
      </c>
      <c r="J17" s="32" t="str">
        <f>'Rekapitulace stavby'!AN13</f>
        <v>Vyplň údaj</v>
      </c>
      <c r="L17" s="42"/>
    </row>
    <row r="18" s="1" customFormat="1" ht="18" customHeight="1">
      <c r="B18" s="42"/>
      <c r="E18" s="32" t="str">
        <f>'Rekapitulace stavby'!E14</f>
        <v>Vyplň údaj</v>
      </c>
      <c r="F18" s="136"/>
      <c r="G18" s="136"/>
      <c r="H18" s="136"/>
      <c r="I18" s="137" t="s">
        <v>29</v>
      </c>
      <c r="J18" s="32" t="str">
        <f>'Rekapitulace stavby'!AN14</f>
        <v>Vyplň údaj</v>
      </c>
      <c r="L18" s="42"/>
    </row>
    <row r="19" s="1" customFormat="1" ht="6.96" customHeight="1">
      <c r="B19" s="42"/>
      <c r="I19" s="134"/>
      <c r="L19" s="42"/>
    </row>
    <row r="20" s="1" customFormat="1" ht="12" customHeight="1">
      <c r="B20" s="42"/>
      <c r="D20" s="132" t="s">
        <v>32</v>
      </c>
      <c r="I20" s="137" t="s">
        <v>26</v>
      </c>
      <c r="J20" s="136" t="s">
        <v>33</v>
      </c>
      <c r="L20" s="42"/>
    </row>
    <row r="21" s="1" customFormat="1" ht="18" customHeight="1">
      <c r="B21" s="42"/>
      <c r="E21" s="136" t="s">
        <v>34</v>
      </c>
      <c r="I21" s="137" t="s">
        <v>29</v>
      </c>
      <c r="J21" s="136" t="s">
        <v>35</v>
      </c>
      <c r="L21" s="42"/>
    </row>
    <row r="22" s="1" customFormat="1" ht="6.96" customHeight="1">
      <c r="B22" s="42"/>
      <c r="I22" s="134"/>
      <c r="L22" s="42"/>
    </row>
    <row r="23" s="1" customFormat="1" ht="12" customHeight="1">
      <c r="B23" s="42"/>
      <c r="D23" s="132" t="s">
        <v>37</v>
      </c>
      <c r="I23" s="137" t="s">
        <v>26</v>
      </c>
      <c r="J23" s="136" t="s">
        <v>38</v>
      </c>
      <c r="L23" s="42"/>
    </row>
    <row r="24" s="1" customFormat="1" ht="18" customHeight="1">
      <c r="B24" s="42"/>
      <c r="E24" s="136" t="s">
        <v>39</v>
      </c>
      <c r="I24" s="137" t="s">
        <v>29</v>
      </c>
      <c r="J24" s="136" t="s">
        <v>40</v>
      </c>
      <c r="L24" s="42"/>
    </row>
    <row r="25" s="1" customFormat="1" ht="6.96" customHeight="1">
      <c r="B25" s="42"/>
      <c r="I25" s="134"/>
      <c r="L25" s="42"/>
    </row>
    <row r="26" s="1" customFormat="1" ht="12" customHeight="1">
      <c r="B26" s="42"/>
      <c r="D26" s="132" t="s">
        <v>41</v>
      </c>
      <c r="I26" s="134"/>
      <c r="L26" s="42"/>
    </row>
    <row r="27" s="7" customFormat="1" ht="16.5" customHeight="1">
      <c r="B27" s="139"/>
      <c r="E27" s="140" t="s">
        <v>19</v>
      </c>
      <c r="F27" s="140"/>
      <c r="G27" s="140"/>
      <c r="H27" s="140"/>
      <c r="I27" s="141"/>
      <c r="L27" s="139"/>
    </row>
    <row r="28" s="1" customFormat="1" ht="6.96" customHeight="1">
      <c r="B28" s="42"/>
      <c r="I28" s="134"/>
      <c r="L28" s="42"/>
    </row>
    <row r="29" s="1" customFormat="1" ht="6.96" customHeight="1">
      <c r="B29" s="42"/>
      <c r="D29" s="74"/>
      <c r="E29" s="74"/>
      <c r="F29" s="74"/>
      <c r="G29" s="74"/>
      <c r="H29" s="74"/>
      <c r="I29" s="142"/>
      <c r="J29" s="74"/>
      <c r="K29" s="74"/>
      <c r="L29" s="42"/>
    </row>
    <row r="30" s="1" customFormat="1" ht="25.44" customHeight="1">
      <c r="B30" s="42"/>
      <c r="D30" s="143" t="s">
        <v>43</v>
      </c>
      <c r="I30" s="134"/>
      <c r="J30" s="144">
        <f>ROUND(J80, 2)</f>
        <v>0</v>
      </c>
      <c r="L30" s="42"/>
    </row>
    <row r="31" s="1" customFormat="1" ht="6.96" customHeight="1">
      <c r="B31" s="42"/>
      <c r="D31" s="74"/>
      <c r="E31" s="74"/>
      <c r="F31" s="74"/>
      <c r="G31" s="74"/>
      <c r="H31" s="74"/>
      <c r="I31" s="142"/>
      <c r="J31" s="74"/>
      <c r="K31" s="74"/>
      <c r="L31" s="42"/>
    </row>
    <row r="32" s="1" customFormat="1" ht="14.4" customHeight="1">
      <c r="B32" s="42"/>
      <c r="F32" s="145" t="s">
        <v>45</v>
      </c>
      <c r="I32" s="146" t="s">
        <v>44</v>
      </c>
      <c r="J32" s="145" t="s">
        <v>46</v>
      </c>
      <c r="L32" s="42"/>
    </row>
    <row r="33" s="1" customFormat="1" ht="14.4" customHeight="1">
      <c r="B33" s="42"/>
      <c r="D33" s="147" t="s">
        <v>47</v>
      </c>
      <c r="E33" s="132" t="s">
        <v>48</v>
      </c>
      <c r="F33" s="148">
        <f>ROUND((SUM(BE80:BE85)),  2)</f>
        <v>0</v>
      </c>
      <c r="I33" s="149">
        <v>0.20999999999999999</v>
      </c>
      <c r="J33" s="148">
        <f>ROUND(((SUM(BE80:BE85))*I33),  2)</f>
        <v>0</v>
      </c>
      <c r="L33" s="42"/>
    </row>
    <row r="34" s="1" customFormat="1" ht="14.4" customHeight="1">
      <c r="B34" s="42"/>
      <c r="E34" s="132" t="s">
        <v>49</v>
      </c>
      <c r="F34" s="148">
        <f>ROUND((SUM(BF80:BF85)),  2)</f>
        <v>0</v>
      </c>
      <c r="I34" s="149">
        <v>0.14999999999999999</v>
      </c>
      <c r="J34" s="148">
        <f>ROUND(((SUM(BF80:BF85))*I34),  2)</f>
        <v>0</v>
      </c>
      <c r="L34" s="42"/>
    </row>
    <row r="35" hidden="1" s="1" customFormat="1" ht="14.4" customHeight="1">
      <c r="B35" s="42"/>
      <c r="E35" s="132" t="s">
        <v>50</v>
      </c>
      <c r="F35" s="148">
        <f>ROUND((SUM(BG80:BG85)),  2)</f>
        <v>0</v>
      </c>
      <c r="I35" s="149">
        <v>0.20999999999999999</v>
      </c>
      <c r="J35" s="148">
        <f>0</f>
        <v>0</v>
      </c>
      <c r="L35" s="42"/>
    </row>
    <row r="36" hidden="1" s="1" customFormat="1" ht="14.4" customHeight="1">
      <c r="B36" s="42"/>
      <c r="E36" s="132" t="s">
        <v>51</v>
      </c>
      <c r="F36" s="148">
        <f>ROUND((SUM(BH80:BH85)),  2)</f>
        <v>0</v>
      </c>
      <c r="I36" s="149">
        <v>0.14999999999999999</v>
      </c>
      <c r="J36" s="148">
        <f>0</f>
        <v>0</v>
      </c>
      <c r="L36" s="42"/>
    </row>
    <row r="37" hidden="1" s="1" customFormat="1" ht="14.4" customHeight="1">
      <c r="B37" s="42"/>
      <c r="E37" s="132" t="s">
        <v>52</v>
      </c>
      <c r="F37" s="148">
        <f>ROUND((SUM(BI80:BI85)),  2)</f>
        <v>0</v>
      </c>
      <c r="I37" s="149">
        <v>0</v>
      </c>
      <c r="J37" s="148">
        <f>0</f>
        <v>0</v>
      </c>
      <c r="L37" s="42"/>
    </row>
    <row r="38" s="1" customFormat="1" ht="6.96" customHeight="1">
      <c r="B38" s="42"/>
      <c r="I38" s="134"/>
      <c r="L38" s="42"/>
    </row>
    <row r="39" s="1" customFormat="1" ht="25.44" customHeight="1">
      <c r="B39" s="42"/>
      <c r="C39" s="150"/>
      <c r="D39" s="151" t="s">
        <v>53</v>
      </c>
      <c r="E39" s="152"/>
      <c r="F39" s="152"/>
      <c r="G39" s="153" t="s">
        <v>54</v>
      </c>
      <c r="H39" s="154" t="s">
        <v>55</v>
      </c>
      <c r="I39" s="155"/>
      <c r="J39" s="156">
        <f>SUM(J30:J37)</f>
        <v>0</v>
      </c>
      <c r="K39" s="157"/>
      <c r="L39" s="42"/>
    </row>
    <row r="40" s="1" customFormat="1" ht="14.4" customHeight="1">
      <c r="B40" s="158"/>
      <c r="C40" s="159"/>
      <c r="D40" s="159"/>
      <c r="E40" s="159"/>
      <c r="F40" s="159"/>
      <c r="G40" s="159"/>
      <c r="H40" s="159"/>
      <c r="I40" s="160"/>
      <c r="J40" s="159"/>
      <c r="K40" s="159"/>
      <c r="L40" s="42"/>
    </row>
    <row r="44" s="1" customFormat="1" ht="6.96" customHeight="1">
      <c r="B44" s="161"/>
      <c r="C44" s="162"/>
      <c r="D44" s="162"/>
      <c r="E44" s="162"/>
      <c r="F44" s="162"/>
      <c r="G44" s="162"/>
      <c r="H44" s="162"/>
      <c r="I44" s="163"/>
      <c r="J44" s="162"/>
      <c r="K44" s="162"/>
      <c r="L44" s="42"/>
    </row>
    <row r="45" s="1" customFormat="1" ht="24.96" customHeight="1">
      <c r="B45" s="37"/>
      <c r="C45" s="22" t="s">
        <v>96</v>
      </c>
      <c r="D45" s="38"/>
      <c r="E45" s="38"/>
      <c r="F45" s="38"/>
      <c r="G45" s="38"/>
      <c r="H45" s="38"/>
      <c r="I45" s="134"/>
      <c r="J45" s="38"/>
      <c r="K45" s="38"/>
      <c r="L45" s="42"/>
    </row>
    <row r="46" s="1" customFormat="1" ht="6.96" customHeight="1">
      <c r="B46" s="37"/>
      <c r="C46" s="38"/>
      <c r="D46" s="38"/>
      <c r="E46" s="38"/>
      <c r="F46" s="38"/>
      <c r="G46" s="38"/>
      <c r="H46" s="38"/>
      <c r="I46" s="134"/>
      <c r="J46" s="38"/>
      <c r="K46" s="38"/>
      <c r="L46" s="42"/>
    </row>
    <row r="47" s="1" customFormat="1" ht="12" customHeight="1">
      <c r="B47" s="37"/>
      <c r="C47" s="31" t="s">
        <v>16</v>
      </c>
      <c r="D47" s="38"/>
      <c r="E47" s="38"/>
      <c r="F47" s="38"/>
      <c r="G47" s="38"/>
      <c r="H47" s="38"/>
      <c r="I47" s="134"/>
      <c r="J47" s="38"/>
      <c r="K47" s="38"/>
      <c r="L47" s="42"/>
    </row>
    <row r="48" s="1" customFormat="1" ht="16.5" customHeight="1">
      <c r="B48" s="37"/>
      <c r="C48" s="38"/>
      <c r="D48" s="38"/>
      <c r="E48" s="164" t="str">
        <f>E7</f>
        <v>SOUE Plzeň - rekonstrukce soc.zařízení tělocvičen,vč.rozvodů a instalací - 2.etapa</v>
      </c>
      <c r="F48" s="31"/>
      <c r="G48" s="31"/>
      <c r="H48" s="31"/>
      <c r="I48" s="134"/>
      <c r="J48" s="38"/>
      <c r="K48" s="38"/>
      <c r="L48" s="42"/>
    </row>
    <row r="49" s="1" customFormat="1" ht="12" customHeight="1">
      <c r="B49" s="37"/>
      <c r="C49" s="31" t="s">
        <v>93</v>
      </c>
      <c r="D49" s="38"/>
      <c r="E49" s="38"/>
      <c r="F49" s="38"/>
      <c r="G49" s="38"/>
      <c r="H49" s="38"/>
      <c r="I49" s="134"/>
      <c r="J49" s="38"/>
      <c r="K49" s="38"/>
      <c r="L49" s="42"/>
    </row>
    <row r="50" s="1" customFormat="1" ht="16.5" customHeight="1">
      <c r="B50" s="37"/>
      <c r="C50" s="38"/>
      <c r="D50" s="38"/>
      <c r="E50" s="67" t="str">
        <f>E9</f>
        <v>02 - Vedlejší a ostatní náklady</v>
      </c>
      <c r="F50" s="38"/>
      <c r="G50" s="38"/>
      <c r="H50" s="38"/>
      <c r="I50" s="134"/>
      <c r="J50" s="38"/>
      <c r="K50" s="38"/>
      <c r="L50" s="42"/>
    </row>
    <row r="51" s="1" customFormat="1" ht="6.96" customHeight="1">
      <c r="B51" s="37"/>
      <c r="C51" s="38"/>
      <c r="D51" s="38"/>
      <c r="E51" s="38"/>
      <c r="F51" s="38"/>
      <c r="G51" s="38"/>
      <c r="H51" s="38"/>
      <c r="I51" s="134"/>
      <c r="J51" s="38"/>
      <c r="K51" s="38"/>
      <c r="L51" s="42"/>
    </row>
    <row r="52" s="1" customFormat="1" ht="12" customHeight="1">
      <c r="B52" s="37"/>
      <c r="C52" s="31" t="s">
        <v>21</v>
      </c>
      <c r="D52" s="38"/>
      <c r="E52" s="38"/>
      <c r="F52" s="26" t="str">
        <f>F12</f>
        <v>pavilon č.13,č.p. 678/č,o,40,Vejprnická</v>
      </c>
      <c r="G52" s="38"/>
      <c r="H52" s="38"/>
      <c r="I52" s="137" t="s">
        <v>23</v>
      </c>
      <c r="J52" s="70" t="str">
        <f>IF(J12="","",J12)</f>
        <v>21. 2. 2019</v>
      </c>
      <c r="K52" s="38"/>
      <c r="L52" s="42"/>
    </row>
    <row r="53" s="1" customFormat="1" ht="6.96" customHeight="1">
      <c r="B53" s="37"/>
      <c r="C53" s="38"/>
      <c r="D53" s="38"/>
      <c r="E53" s="38"/>
      <c r="F53" s="38"/>
      <c r="G53" s="38"/>
      <c r="H53" s="38"/>
      <c r="I53" s="134"/>
      <c r="J53" s="38"/>
      <c r="K53" s="38"/>
      <c r="L53" s="42"/>
    </row>
    <row r="54" s="1" customFormat="1" ht="43.05" customHeight="1">
      <c r="B54" s="37"/>
      <c r="C54" s="31" t="s">
        <v>25</v>
      </c>
      <c r="D54" s="38"/>
      <c r="E54" s="38"/>
      <c r="F54" s="26" t="str">
        <f>E15</f>
        <v>SOUE Plzeň,Vejprnická 56,318 02 Plzeň</v>
      </c>
      <c r="G54" s="38"/>
      <c r="H54" s="38"/>
      <c r="I54" s="137" t="s">
        <v>32</v>
      </c>
      <c r="J54" s="35" t="str">
        <f>E21</f>
        <v>L.Beneda,Čižická 279, 332 09 Štěnovice</v>
      </c>
      <c r="K54" s="38"/>
      <c r="L54" s="42"/>
    </row>
    <row r="55" s="1" customFormat="1" ht="43.05" customHeight="1">
      <c r="B55" s="37"/>
      <c r="C55" s="31" t="s">
        <v>30</v>
      </c>
      <c r="D55" s="38"/>
      <c r="E55" s="38"/>
      <c r="F55" s="26" t="str">
        <f>IF(E18="","",E18)</f>
        <v>Vyplň údaj</v>
      </c>
      <c r="G55" s="38"/>
      <c r="H55" s="38"/>
      <c r="I55" s="137" t="s">
        <v>37</v>
      </c>
      <c r="J55" s="35" t="str">
        <f>E24</f>
        <v>Martina Havířová, Vranovská 1348, 349 01 Stříbro</v>
      </c>
      <c r="K55" s="38"/>
      <c r="L55" s="42"/>
    </row>
    <row r="56" s="1" customFormat="1" ht="10.32" customHeight="1">
      <c r="B56" s="37"/>
      <c r="C56" s="38"/>
      <c r="D56" s="38"/>
      <c r="E56" s="38"/>
      <c r="F56" s="38"/>
      <c r="G56" s="38"/>
      <c r="H56" s="38"/>
      <c r="I56" s="134"/>
      <c r="J56" s="38"/>
      <c r="K56" s="38"/>
      <c r="L56" s="42"/>
    </row>
    <row r="57" s="1" customFormat="1" ht="29.28" customHeight="1">
      <c r="B57" s="37"/>
      <c r="C57" s="165" t="s">
        <v>97</v>
      </c>
      <c r="D57" s="166"/>
      <c r="E57" s="166"/>
      <c r="F57" s="166"/>
      <c r="G57" s="166"/>
      <c r="H57" s="166"/>
      <c r="I57" s="167"/>
      <c r="J57" s="168" t="s">
        <v>98</v>
      </c>
      <c r="K57" s="166"/>
      <c r="L57" s="42"/>
    </row>
    <row r="58" s="1" customFormat="1" ht="10.32" customHeight="1">
      <c r="B58" s="37"/>
      <c r="C58" s="38"/>
      <c r="D58" s="38"/>
      <c r="E58" s="38"/>
      <c r="F58" s="38"/>
      <c r="G58" s="38"/>
      <c r="H58" s="38"/>
      <c r="I58" s="134"/>
      <c r="J58" s="38"/>
      <c r="K58" s="38"/>
      <c r="L58" s="42"/>
    </row>
    <row r="59" s="1" customFormat="1" ht="22.8" customHeight="1">
      <c r="B59" s="37"/>
      <c r="C59" s="169" t="s">
        <v>75</v>
      </c>
      <c r="D59" s="38"/>
      <c r="E59" s="38"/>
      <c r="F59" s="38"/>
      <c r="G59" s="38"/>
      <c r="H59" s="38"/>
      <c r="I59" s="134"/>
      <c r="J59" s="100">
        <f>J80</f>
        <v>0</v>
      </c>
      <c r="K59" s="38"/>
      <c r="L59" s="42"/>
      <c r="AU59" s="16" t="s">
        <v>99</v>
      </c>
    </row>
    <row r="60" s="8" customFormat="1" ht="24.96" customHeight="1">
      <c r="B60" s="170"/>
      <c r="C60" s="171"/>
      <c r="D60" s="172" t="s">
        <v>2004</v>
      </c>
      <c r="E60" s="173"/>
      <c r="F60" s="173"/>
      <c r="G60" s="173"/>
      <c r="H60" s="173"/>
      <c r="I60" s="174"/>
      <c r="J60" s="175">
        <f>J81</f>
        <v>0</v>
      </c>
      <c r="K60" s="171"/>
      <c r="L60" s="176"/>
    </row>
    <row r="61" s="1" customFormat="1" ht="21.84" customHeight="1">
      <c r="B61" s="37"/>
      <c r="C61" s="38"/>
      <c r="D61" s="38"/>
      <c r="E61" s="38"/>
      <c r="F61" s="38"/>
      <c r="G61" s="38"/>
      <c r="H61" s="38"/>
      <c r="I61" s="134"/>
      <c r="J61" s="38"/>
      <c r="K61" s="38"/>
      <c r="L61" s="42"/>
    </row>
    <row r="62" s="1" customFormat="1" ht="6.96" customHeight="1">
      <c r="B62" s="57"/>
      <c r="C62" s="58"/>
      <c r="D62" s="58"/>
      <c r="E62" s="58"/>
      <c r="F62" s="58"/>
      <c r="G62" s="58"/>
      <c r="H62" s="58"/>
      <c r="I62" s="160"/>
      <c r="J62" s="58"/>
      <c r="K62" s="58"/>
      <c r="L62" s="42"/>
    </row>
    <row r="66" s="1" customFormat="1" ht="6.96" customHeight="1">
      <c r="B66" s="59"/>
      <c r="C66" s="60"/>
      <c r="D66" s="60"/>
      <c r="E66" s="60"/>
      <c r="F66" s="60"/>
      <c r="G66" s="60"/>
      <c r="H66" s="60"/>
      <c r="I66" s="163"/>
      <c r="J66" s="60"/>
      <c r="K66" s="60"/>
      <c r="L66" s="42"/>
    </row>
    <row r="67" s="1" customFormat="1" ht="24.96" customHeight="1">
      <c r="B67" s="37"/>
      <c r="C67" s="22" t="s">
        <v>150</v>
      </c>
      <c r="D67" s="38"/>
      <c r="E67" s="38"/>
      <c r="F67" s="38"/>
      <c r="G67" s="38"/>
      <c r="H67" s="38"/>
      <c r="I67" s="134"/>
      <c r="J67" s="38"/>
      <c r="K67" s="38"/>
      <c r="L67" s="42"/>
    </row>
    <row r="68" s="1" customFormat="1" ht="6.96" customHeight="1">
      <c r="B68" s="37"/>
      <c r="C68" s="38"/>
      <c r="D68" s="38"/>
      <c r="E68" s="38"/>
      <c r="F68" s="38"/>
      <c r="G68" s="38"/>
      <c r="H68" s="38"/>
      <c r="I68" s="134"/>
      <c r="J68" s="38"/>
      <c r="K68" s="38"/>
      <c r="L68" s="42"/>
    </row>
    <row r="69" s="1" customFormat="1" ht="12" customHeight="1">
      <c r="B69" s="37"/>
      <c r="C69" s="31" t="s">
        <v>16</v>
      </c>
      <c r="D69" s="38"/>
      <c r="E69" s="38"/>
      <c r="F69" s="38"/>
      <c r="G69" s="38"/>
      <c r="H69" s="38"/>
      <c r="I69" s="134"/>
      <c r="J69" s="38"/>
      <c r="K69" s="38"/>
      <c r="L69" s="42"/>
    </row>
    <row r="70" s="1" customFormat="1" ht="16.5" customHeight="1">
      <c r="B70" s="37"/>
      <c r="C70" s="38"/>
      <c r="D70" s="38"/>
      <c r="E70" s="164" t="str">
        <f>E7</f>
        <v>SOUE Plzeň - rekonstrukce soc.zařízení tělocvičen,vč.rozvodů a instalací - 2.etapa</v>
      </c>
      <c r="F70" s="31"/>
      <c r="G70" s="31"/>
      <c r="H70" s="31"/>
      <c r="I70" s="134"/>
      <c r="J70" s="38"/>
      <c r="K70" s="38"/>
      <c r="L70" s="42"/>
    </row>
    <row r="71" s="1" customFormat="1" ht="12" customHeight="1">
      <c r="B71" s="37"/>
      <c r="C71" s="31" t="s">
        <v>93</v>
      </c>
      <c r="D71" s="38"/>
      <c r="E71" s="38"/>
      <c r="F71" s="38"/>
      <c r="G71" s="38"/>
      <c r="H71" s="38"/>
      <c r="I71" s="134"/>
      <c r="J71" s="38"/>
      <c r="K71" s="38"/>
      <c r="L71" s="42"/>
    </row>
    <row r="72" s="1" customFormat="1" ht="16.5" customHeight="1">
      <c r="B72" s="37"/>
      <c r="C72" s="38"/>
      <c r="D72" s="38"/>
      <c r="E72" s="67" t="str">
        <f>E9</f>
        <v>02 - Vedlejší a ostatní náklady</v>
      </c>
      <c r="F72" s="38"/>
      <c r="G72" s="38"/>
      <c r="H72" s="38"/>
      <c r="I72" s="134"/>
      <c r="J72" s="38"/>
      <c r="K72" s="38"/>
      <c r="L72" s="42"/>
    </row>
    <row r="73" s="1" customFormat="1" ht="6.96" customHeight="1">
      <c r="B73" s="37"/>
      <c r="C73" s="38"/>
      <c r="D73" s="38"/>
      <c r="E73" s="38"/>
      <c r="F73" s="38"/>
      <c r="G73" s="38"/>
      <c r="H73" s="38"/>
      <c r="I73" s="134"/>
      <c r="J73" s="38"/>
      <c r="K73" s="38"/>
      <c r="L73" s="42"/>
    </row>
    <row r="74" s="1" customFormat="1" ht="12" customHeight="1">
      <c r="B74" s="37"/>
      <c r="C74" s="31" t="s">
        <v>21</v>
      </c>
      <c r="D74" s="38"/>
      <c r="E74" s="38"/>
      <c r="F74" s="26" t="str">
        <f>F12</f>
        <v>pavilon č.13,č.p. 678/č,o,40,Vejprnická</v>
      </c>
      <c r="G74" s="38"/>
      <c r="H74" s="38"/>
      <c r="I74" s="137" t="s">
        <v>23</v>
      </c>
      <c r="J74" s="70" t="str">
        <f>IF(J12="","",J12)</f>
        <v>21. 2. 2019</v>
      </c>
      <c r="K74" s="38"/>
      <c r="L74" s="42"/>
    </row>
    <row r="75" s="1" customFormat="1" ht="6.96" customHeight="1">
      <c r="B75" s="37"/>
      <c r="C75" s="38"/>
      <c r="D75" s="38"/>
      <c r="E75" s="38"/>
      <c r="F75" s="38"/>
      <c r="G75" s="38"/>
      <c r="H75" s="38"/>
      <c r="I75" s="134"/>
      <c r="J75" s="38"/>
      <c r="K75" s="38"/>
      <c r="L75" s="42"/>
    </row>
    <row r="76" s="1" customFormat="1" ht="43.05" customHeight="1">
      <c r="B76" s="37"/>
      <c r="C76" s="31" t="s">
        <v>25</v>
      </c>
      <c r="D76" s="38"/>
      <c r="E76" s="38"/>
      <c r="F76" s="26" t="str">
        <f>E15</f>
        <v>SOUE Plzeň,Vejprnická 56,318 02 Plzeň</v>
      </c>
      <c r="G76" s="38"/>
      <c r="H76" s="38"/>
      <c r="I76" s="137" t="s">
        <v>32</v>
      </c>
      <c r="J76" s="35" t="str">
        <f>E21</f>
        <v>L.Beneda,Čižická 279, 332 09 Štěnovice</v>
      </c>
      <c r="K76" s="38"/>
      <c r="L76" s="42"/>
    </row>
    <row r="77" s="1" customFormat="1" ht="43.05" customHeight="1">
      <c r="B77" s="37"/>
      <c r="C77" s="31" t="s">
        <v>30</v>
      </c>
      <c r="D77" s="38"/>
      <c r="E77" s="38"/>
      <c r="F77" s="26" t="str">
        <f>IF(E18="","",E18)</f>
        <v>Vyplň údaj</v>
      </c>
      <c r="G77" s="38"/>
      <c r="H77" s="38"/>
      <c r="I77" s="137" t="s">
        <v>37</v>
      </c>
      <c r="J77" s="35" t="str">
        <f>E24</f>
        <v>Martina Havířová, Vranovská 1348, 349 01 Stříbro</v>
      </c>
      <c r="K77" s="38"/>
      <c r="L77" s="42"/>
    </row>
    <row r="78" s="1" customFormat="1" ht="10.32" customHeight="1">
      <c r="B78" s="37"/>
      <c r="C78" s="38"/>
      <c r="D78" s="38"/>
      <c r="E78" s="38"/>
      <c r="F78" s="38"/>
      <c r="G78" s="38"/>
      <c r="H78" s="38"/>
      <c r="I78" s="134"/>
      <c r="J78" s="38"/>
      <c r="K78" s="38"/>
      <c r="L78" s="42"/>
    </row>
    <row r="79" s="10" customFormat="1" ht="29.28" customHeight="1">
      <c r="B79" s="184"/>
      <c r="C79" s="185" t="s">
        <v>151</v>
      </c>
      <c r="D79" s="186" t="s">
        <v>62</v>
      </c>
      <c r="E79" s="186" t="s">
        <v>58</v>
      </c>
      <c r="F79" s="186" t="s">
        <v>59</v>
      </c>
      <c r="G79" s="186" t="s">
        <v>152</v>
      </c>
      <c r="H79" s="186" t="s">
        <v>153</v>
      </c>
      <c r="I79" s="187" t="s">
        <v>154</v>
      </c>
      <c r="J79" s="186" t="s">
        <v>98</v>
      </c>
      <c r="K79" s="188" t="s">
        <v>155</v>
      </c>
      <c r="L79" s="189"/>
      <c r="M79" s="90" t="s">
        <v>19</v>
      </c>
      <c r="N79" s="91" t="s">
        <v>47</v>
      </c>
      <c r="O79" s="91" t="s">
        <v>156</v>
      </c>
      <c r="P79" s="91" t="s">
        <v>157</v>
      </c>
      <c r="Q79" s="91" t="s">
        <v>158</v>
      </c>
      <c r="R79" s="91" t="s">
        <v>159</v>
      </c>
      <c r="S79" s="91" t="s">
        <v>160</v>
      </c>
      <c r="T79" s="92" t="s">
        <v>161</v>
      </c>
    </row>
    <row r="80" s="1" customFormat="1" ht="22.8" customHeight="1">
      <c r="B80" s="37"/>
      <c r="C80" s="97" t="s">
        <v>162</v>
      </c>
      <c r="D80" s="38"/>
      <c r="E80" s="38"/>
      <c r="F80" s="38"/>
      <c r="G80" s="38"/>
      <c r="H80" s="38"/>
      <c r="I80" s="134"/>
      <c r="J80" s="190">
        <f>BK80</f>
        <v>0</v>
      </c>
      <c r="K80" s="38"/>
      <c r="L80" s="42"/>
      <c r="M80" s="93"/>
      <c r="N80" s="94"/>
      <c r="O80" s="94"/>
      <c r="P80" s="191">
        <f>P81</f>
        <v>0</v>
      </c>
      <c r="Q80" s="94"/>
      <c r="R80" s="191">
        <f>R81</f>
        <v>0</v>
      </c>
      <c r="S80" s="94"/>
      <c r="T80" s="192">
        <f>T81</f>
        <v>0</v>
      </c>
      <c r="AT80" s="16" t="s">
        <v>76</v>
      </c>
      <c r="AU80" s="16" t="s">
        <v>99</v>
      </c>
      <c r="BK80" s="193">
        <f>BK81</f>
        <v>0</v>
      </c>
    </row>
    <row r="81" s="11" customFormat="1" ht="25.92" customHeight="1">
      <c r="B81" s="194"/>
      <c r="C81" s="195"/>
      <c r="D81" s="196" t="s">
        <v>76</v>
      </c>
      <c r="E81" s="197" t="s">
        <v>2005</v>
      </c>
      <c r="F81" s="197" t="s">
        <v>2006</v>
      </c>
      <c r="G81" s="195"/>
      <c r="H81" s="195"/>
      <c r="I81" s="198"/>
      <c r="J81" s="199">
        <f>BK81</f>
        <v>0</v>
      </c>
      <c r="K81" s="195"/>
      <c r="L81" s="200"/>
      <c r="M81" s="201"/>
      <c r="N81" s="202"/>
      <c r="O81" s="202"/>
      <c r="P81" s="203">
        <f>SUM(P82:P85)</f>
        <v>0</v>
      </c>
      <c r="Q81" s="202"/>
      <c r="R81" s="203">
        <f>SUM(R82:R85)</f>
        <v>0</v>
      </c>
      <c r="S81" s="202"/>
      <c r="T81" s="204">
        <f>SUM(T82:T85)</f>
        <v>0</v>
      </c>
      <c r="AR81" s="205" t="s">
        <v>85</v>
      </c>
      <c r="AT81" s="206" t="s">
        <v>76</v>
      </c>
      <c r="AU81" s="206" t="s">
        <v>77</v>
      </c>
      <c r="AY81" s="205" t="s">
        <v>165</v>
      </c>
      <c r="BK81" s="207">
        <f>SUM(BK82:BK85)</f>
        <v>0</v>
      </c>
    </row>
    <row r="82" s="1" customFormat="1" ht="24" customHeight="1">
      <c r="B82" s="37"/>
      <c r="C82" s="210" t="s">
        <v>85</v>
      </c>
      <c r="D82" s="210" t="s">
        <v>167</v>
      </c>
      <c r="E82" s="211" t="s">
        <v>2007</v>
      </c>
      <c r="F82" s="212" t="s">
        <v>2008</v>
      </c>
      <c r="G82" s="213" t="s">
        <v>2009</v>
      </c>
      <c r="H82" s="214">
        <v>1</v>
      </c>
      <c r="I82" s="215"/>
      <c r="J82" s="216">
        <f>ROUND(I82*H82,2)</f>
        <v>0</v>
      </c>
      <c r="K82" s="212" t="s">
        <v>19</v>
      </c>
      <c r="L82" s="42"/>
      <c r="M82" s="217" t="s">
        <v>19</v>
      </c>
      <c r="N82" s="218" t="s">
        <v>48</v>
      </c>
      <c r="O82" s="82"/>
      <c r="P82" s="219">
        <f>O82*H82</f>
        <v>0</v>
      </c>
      <c r="Q82" s="219">
        <v>0</v>
      </c>
      <c r="R82" s="219">
        <f>Q82*H82</f>
        <v>0</v>
      </c>
      <c r="S82" s="219">
        <v>0</v>
      </c>
      <c r="T82" s="220">
        <f>S82*H82</f>
        <v>0</v>
      </c>
      <c r="AR82" s="221" t="s">
        <v>172</v>
      </c>
      <c r="AT82" s="221" t="s">
        <v>167</v>
      </c>
      <c r="AU82" s="221" t="s">
        <v>85</v>
      </c>
      <c r="AY82" s="16" t="s">
        <v>165</v>
      </c>
      <c r="BE82" s="222">
        <f>IF(N82="základní",J82,0)</f>
        <v>0</v>
      </c>
      <c r="BF82" s="222">
        <f>IF(N82="snížená",J82,0)</f>
        <v>0</v>
      </c>
      <c r="BG82" s="222">
        <f>IF(N82="zákl. přenesená",J82,0)</f>
        <v>0</v>
      </c>
      <c r="BH82" s="222">
        <f>IF(N82="sníž. přenesená",J82,0)</f>
        <v>0</v>
      </c>
      <c r="BI82" s="222">
        <f>IF(N82="nulová",J82,0)</f>
        <v>0</v>
      </c>
      <c r="BJ82" s="16" t="s">
        <v>85</v>
      </c>
      <c r="BK82" s="222">
        <f>ROUND(I82*H82,2)</f>
        <v>0</v>
      </c>
      <c r="BL82" s="16" t="s">
        <v>172</v>
      </c>
      <c r="BM82" s="221" t="s">
        <v>2010</v>
      </c>
    </row>
    <row r="83" s="1" customFormat="1" ht="16.5" customHeight="1">
      <c r="B83" s="37"/>
      <c r="C83" s="210" t="s">
        <v>87</v>
      </c>
      <c r="D83" s="210" t="s">
        <v>167</v>
      </c>
      <c r="E83" s="211" t="s">
        <v>2011</v>
      </c>
      <c r="F83" s="212" t="s">
        <v>2012</v>
      </c>
      <c r="G83" s="213" t="s">
        <v>2009</v>
      </c>
      <c r="H83" s="214">
        <v>1</v>
      </c>
      <c r="I83" s="215"/>
      <c r="J83" s="216">
        <f>ROUND(I83*H83,2)</f>
        <v>0</v>
      </c>
      <c r="K83" s="212" t="s">
        <v>19</v>
      </c>
      <c r="L83" s="42"/>
      <c r="M83" s="217" t="s">
        <v>19</v>
      </c>
      <c r="N83" s="218" t="s">
        <v>48</v>
      </c>
      <c r="O83" s="82"/>
      <c r="P83" s="219">
        <f>O83*H83</f>
        <v>0</v>
      </c>
      <c r="Q83" s="219">
        <v>0</v>
      </c>
      <c r="R83" s="219">
        <f>Q83*H83</f>
        <v>0</v>
      </c>
      <c r="S83" s="219">
        <v>0</v>
      </c>
      <c r="T83" s="220">
        <f>S83*H83</f>
        <v>0</v>
      </c>
      <c r="AR83" s="221" t="s">
        <v>172</v>
      </c>
      <c r="AT83" s="221" t="s">
        <v>167</v>
      </c>
      <c r="AU83" s="221" t="s">
        <v>85</v>
      </c>
      <c r="AY83" s="16" t="s">
        <v>165</v>
      </c>
      <c r="BE83" s="222">
        <f>IF(N83="základní",J83,0)</f>
        <v>0</v>
      </c>
      <c r="BF83" s="222">
        <f>IF(N83="snížená",J83,0)</f>
        <v>0</v>
      </c>
      <c r="BG83" s="222">
        <f>IF(N83="zákl. přenesená",J83,0)</f>
        <v>0</v>
      </c>
      <c r="BH83" s="222">
        <f>IF(N83="sníž. přenesená",J83,0)</f>
        <v>0</v>
      </c>
      <c r="BI83" s="222">
        <f>IF(N83="nulová",J83,0)</f>
        <v>0</v>
      </c>
      <c r="BJ83" s="16" t="s">
        <v>85</v>
      </c>
      <c r="BK83" s="222">
        <f>ROUND(I83*H83,2)</f>
        <v>0</v>
      </c>
      <c r="BL83" s="16" t="s">
        <v>172</v>
      </c>
      <c r="BM83" s="221" t="s">
        <v>2013</v>
      </c>
    </row>
    <row r="84" s="1" customFormat="1" ht="24" customHeight="1">
      <c r="B84" s="37"/>
      <c r="C84" s="210" t="s">
        <v>185</v>
      </c>
      <c r="D84" s="210" t="s">
        <v>167</v>
      </c>
      <c r="E84" s="211" t="s">
        <v>2014</v>
      </c>
      <c r="F84" s="212" t="s">
        <v>2015</v>
      </c>
      <c r="G84" s="213" t="s">
        <v>2009</v>
      </c>
      <c r="H84" s="214">
        <v>1</v>
      </c>
      <c r="I84" s="215"/>
      <c r="J84" s="216">
        <f>ROUND(I84*H84,2)</f>
        <v>0</v>
      </c>
      <c r="K84" s="212" t="s">
        <v>19</v>
      </c>
      <c r="L84" s="42"/>
      <c r="M84" s="217" t="s">
        <v>19</v>
      </c>
      <c r="N84" s="218" t="s">
        <v>48</v>
      </c>
      <c r="O84" s="82"/>
      <c r="P84" s="219">
        <f>O84*H84</f>
        <v>0</v>
      </c>
      <c r="Q84" s="219">
        <v>0</v>
      </c>
      <c r="R84" s="219">
        <f>Q84*H84</f>
        <v>0</v>
      </c>
      <c r="S84" s="219">
        <v>0</v>
      </c>
      <c r="T84" s="220">
        <f>S84*H84</f>
        <v>0</v>
      </c>
      <c r="AR84" s="221" t="s">
        <v>172</v>
      </c>
      <c r="AT84" s="221" t="s">
        <v>167</v>
      </c>
      <c r="AU84" s="221" t="s">
        <v>85</v>
      </c>
      <c r="AY84" s="16" t="s">
        <v>165</v>
      </c>
      <c r="BE84" s="222">
        <f>IF(N84="základní",J84,0)</f>
        <v>0</v>
      </c>
      <c r="BF84" s="222">
        <f>IF(N84="snížená",J84,0)</f>
        <v>0</v>
      </c>
      <c r="BG84" s="222">
        <f>IF(N84="zákl. přenesená",J84,0)</f>
        <v>0</v>
      </c>
      <c r="BH84" s="222">
        <f>IF(N84="sníž. přenesená",J84,0)</f>
        <v>0</v>
      </c>
      <c r="BI84" s="222">
        <f>IF(N84="nulová",J84,0)</f>
        <v>0</v>
      </c>
      <c r="BJ84" s="16" t="s">
        <v>85</v>
      </c>
      <c r="BK84" s="222">
        <f>ROUND(I84*H84,2)</f>
        <v>0</v>
      </c>
      <c r="BL84" s="16" t="s">
        <v>172</v>
      </c>
      <c r="BM84" s="221" t="s">
        <v>2016</v>
      </c>
    </row>
    <row r="85" s="1" customFormat="1" ht="16.5" customHeight="1">
      <c r="B85" s="37"/>
      <c r="C85" s="210" t="s">
        <v>172</v>
      </c>
      <c r="D85" s="210" t="s">
        <v>167</v>
      </c>
      <c r="E85" s="211" t="s">
        <v>2017</v>
      </c>
      <c r="F85" s="212" t="s">
        <v>2018</v>
      </c>
      <c r="G85" s="213" t="s">
        <v>2009</v>
      </c>
      <c r="H85" s="214">
        <v>1</v>
      </c>
      <c r="I85" s="215"/>
      <c r="J85" s="216">
        <f>ROUND(I85*H85,2)</f>
        <v>0</v>
      </c>
      <c r="K85" s="212" t="s">
        <v>19</v>
      </c>
      <c r="L85" s="42"/>
      <c r="M85" s="257" t="s">
        <v>19</v>
      </c>
      <c r="N85" s="258" t="s">
        <v>48</v>
      </c>
      <c r="O85" s="259"/>
      <c r="P85" s="260">
        <f>O85*H85</f>
        <v>0</v>
      </c>
      <c r="Q85" s="260">
        <v>0</v>
      </c>
      <c r="R85" s="260">
        <f>Q85*H85</f>
        <v>0</v>
      </c>
      <c r="S85" s="260">
        <v>0</v>
      </c>
      <c r="T85" s="261">
        <f>S85*H85</f>
        <v>0</v>
      </c>
      <c r="AR85" s="221" t="s">
        <v>172</v>
      </c>
      <c r="AT85" s="221" t="s">
        <v>167</v>
      </c>
      <c r="AU85" s="221" t="s">
        <v>85</v>
      </c>
      <c r="AY85" s="16" t="s">
        <v>165</v>
      </c>
      <c r="BE85" s="222">
        <f>IF(N85="základní",J85,0)</f>
        <v>0</v>
      </c>
      <c r="BF85" s="222">
        <f>IF(N85="snížená",J85,0)</f>
        <v>0</v>
      </c>
      <c r="BG85" s="222">
        <f>IF(N85="zákl. přenesená",J85,0)</f>
        <v>0</v>
      </c>
      <c r="BH85" s="222">
        <f>IF(N85="sníž. přenesená",J85,0)</f>
        <v>0</v>
      </c>
      <c r="BI85" s="222">
        <f>IF(N85="nulová",J85,0)</f>
        <v>0</v>
      </c>
      <c r="BJ85" s="16" t="s">
        <v>85</v>
      </c>
      <c r="BK85" s="222">
        <f>ROUND(I85*H85,2)</f>
        <v>0</v>
      </c>
      <c r="BL85" s="16" t="s">
        <v>172</v>
      </c>
      <c r="BM85" s="221" t="s">
        <v>2019</v>
      </c>
    </row>
    <row r="86" s="1" customFormat="1" ht="6.96" customHeight="1">
      <c r="B86" s="57"/>
      <c r="C86" s="58"/>
      <c r="D86" s="58"/>
      <c r="E86" s="58"/>
      <c r="F86" s="58"/>
      <c r="G86" s="58"/>
      <c r="H86" s="58"/>
      <c r="I86" s="160"/>
      <c r="J86" s="58"/>
      <c r="K86" s="58"/>
      <c r="L86" s="42"/>
    </row>
  </sheetData>
  <sheetProtection sheet="1" autoFilter="0" formatColumns="0" formatRows="0" objects="1" scenarios="1" spinCount="100000" saltValue="5rRcaolrf/3wiliTRlGtFfA5WF0OnlFkiAkoD96/4GmxWqjojnc4LHoqs3/WA252Bg6BTIJ1OOpEPs3nZ1zNhg==" hashValue="BGKWz6ai9o4860rhCJZ8kx74I0HyCNo1E88uY/b48sEg9uSL4KHOj9RphRBCvdeJpmB2nfS8paFdpnhiKseZYQ==" algorithmName="SHA-512" password="CC35"/>
  <autoFilter ref="C79:K85"/>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62" customWidth="1"/>
    <col min="2" max="2" width="1.664063" style="262" customWidth="1"/>
    <col min="3" max="4" width="5" style="262" customWidth="1"/>
    <col min="5" max="5" width="11.67" style="262" customWidth="1"/>
    <col min="6" max="6" width="9.17" style="262" customWidth="1"/>
    <col min="7" max="7" width="5" style="262" customWidth="1"/>
    <col min="8" max="8" width="77.83" style="262" customWidth="1"/>
    <col min="9" max="10" width="20" style="262" customWidth="1"/>
    <col min="11" max="11" width="1.664063" style="262" customWidth="1"/>
  </cols>
  <sheetData>
    <row r="1" ht="37.5" customHeight="1"/>
    <row r="2" ht="7.5" customHeight="1">
      <c r="B2" s="263"/>
      <c r="C2" s="264"/>
      <c r="D2" s="264"/>
      <c r="E2" s="264"/>
      <c r="F2" s="264"/>
      <c r="G2" s="264"/>
      <c r="H2" s="264"/>
      <c r="I2" s="264"/>
      <c r="J2" s="264"/>
      <c r="K2" s="265"/>
    </row>
    <row r="3" s="14" customFormat="1" ht="45" customHeight="1">
      <c r="B3" s="266"/>
      <c r="C3" s="267" t="s">
        <v>2020</v>
      </c>
      <c r="D3" s="267"/>
      <c r="E3" s="267"/>
      <c r="F3" s="267"/>
      <c r="G3" s="267"/>
      <c r="H3" s="267"/>
      <c r="I3" s="267"/>
      <c r="J3" s="267"/>
      <c r="K3" s="268"/>
    </row>
    <row r="4" ht="25.5" customHeight="1">
      <c r="B4" s="269"/>
      <c r="C4" s="270" t="s">
        <v>2021</v>
      </c>
      <c r="D4" s="270"/>
      <c r="E4" s="270"/>
      <c r="F4" s="270"/>
      <c r="G4" s="270"/>
      <c r="H4" s="270"/>
      <c r="I4" s="270"/>
      <c r="J4" s="270"/>
      <c r="K4" s="271"/>
    </row>
    <row r="5" ht="5.25" customHeight="1">
      <c r="B5" s="269"/>
      <c r="C5" s="272"/>
      <c r="D5" s="272"/>
      <c r="E5" s="272"/>
      <c r="F5" s="272"/>
      <c r="G5" s="272"/>
      <c r="H5" s="272"/>
      <c r="I5" s="272"/>
      <c r="J5" s="272"/>
      <c r="K5" s="271"/>
    </row>
    <row r="6" ht="15" customHeight="1">
      <c r="B6" s="269"/>
      <c r="C6" s="273" t="s">
        <v>2022</v>
      </c>
      <c r="D6" s="273"/>
      <c r="E6" s="273"/>
      <c r="F6" s="273"/>
      <c r="G6" s="273"/>
      <c r="H6" s="273"/>
      <c r="I6" s="273"/>
      <c r="J6" s="273"/>
      <c r="K6" s="271"/>
    </row>
    <row r="7" ht="15" customHeight="1">
      <c r="B7" s="274"/>
      <c r="C7" s="273" t="s">
        <v>2023</v>
      </c>
      <c r="D7" s="273"/>
      <c r="E7" s="273"/>
      <c r="F7" s="273"/>
      <c r="G7" s="273"/>
      <c r="H7" s="273"/>
      <c r="I7" s="273"/>
      <c r="J7" s="273"/>
      <c r="K7" s="271"/>
    </row>
    <row r="8" ht="12.75" customHeight="1">
      <c r="B8" s="274"/>
      <c r="C8" s="273"/>
      <c r="D8" s="273"/>
      <c r="E8" s="273"/>
      <c r="F8" s="273"/>
      <c r="G8" s="273"/>
      <c r="H8" s="273"/>
      <c r="I8" s="273"/>
      <c r="J8" s="273"/>
      <c r="K8" s="271"/>
    </row>
    <row r="9" ht="15" customHeight="1">
      <c r="B9" s="274"/>
      <c r="C9" s="273" t="s">
        <v>2024</v>
      </c>
      <c r="D9" s="273"/>
      <c r="E9" s="273"/>
      <c r="F9" s="273"/>
      <c r="G9" s="273"/>
      <c r="H9" s="273"/>
      <c r="I9" s="273"/>
      <c r="J9" s="273"/>
      <c r="K9" s="271"/>
    </row>
    <row r="10" ht="15" customHeight="1">
      <c r="B10" s="274"/>
      <c r="C10" s="273"/>
      <c r="D10" s="273" t="s">
        <v>2025</v>
      </c>
      <c r="E10" s="273"/>
      <c r="F10" s="273"/>
      <c r="G10" s="273"/>
      <c r="H10" s="273"/>
      <c r="I10" s="273"/>
      <c r="J10" s="273"/>
      <c r="K10" s="271"/>
    </row>
    <row r="11" ht="15" customHeight="1">
      <c r="B11" s="274"/>
      <c r="C11" s="275"/>
      <c r="D11" s="273" t="s">
        <v>2026</v>
      </c>
      <c r="E11" s="273"/>
      <c r="F11" s="273"/>
      <c r="G11" s="273"/>
      <c r="H11" s="273"/>
      <c r="I11" s="273"/>
      <c r="J11" s="273"/>
      <c r="K11" s="271"/>
    </row>
    <row r="12" ht="15" customHeight="1">
      <c r="B12" s="274"/>
      <c r="C12" s="275"/>
      <c r="D12" s="273"/>
      <c r="E12" s="273"/>
      <c r="F12" s="273"/>
      <c r="G12" s="273"/>
      <c r="H12" s="273"/>
      <c r="I12" s="273"/>
      <c r="J12" s="273"/>
      <c r="K12" s="271"/>
    </row>
    <row r="13" ht="15" customHeight="1">
      <c r="B13" s="274"/>
      <c r="C13" s="275"/>
      <c r="D13" s="276" t="s">
        <v>2027</v>
      </c>
      <c r="E13" s="273"/>
      <c r="F13" s="273"/>
      <c r="G13" s="273"/>
      <c r="H13" s="273"/>
      <c r="I13" s="273"/>
      <c r="J13" s="273"/>
      <c r="K13" s="271"/>
    </row>
    <row r="14" ht="12.75" customHeight="1">
      <c r="B14" s="274"/>
      <c r="C14" s="275"/>
      <c r="D14" s="275"/>
      <c r="E14" s="275"/>
      <c r="F14" s="275"/>
      <c r="G14" s="275"/>
      <c r="H14" s="275"/>
      <c r="I14" s="275"/>
      <c r="J14" s="275"/>
      <c r="K14" s="271"/>
    </row>
    <row r="15" ht="15" customHeight="1">
      <c r="B15" s="274"/>
      <c r="C15" s="275"/>
      <c r="D15" s="273" t="s">
        <v>2028</v>
      </c>
      <c r="E15" s="273"/>
      <c r="F15" s="273"/>
      <c r="G15" s="273"/>
      <c r="H15" s="273"/>
      <c r="I15" s="273"/>
      <c r="J15" s="273"/>
      <c r="K15" s="271"/>
    </row>
    <row r="16" ht="15" customHeight="1">
      <c r="B16" s="274"/>
      <c r="C16" s="275"/>
      <c r="D16" s="273" t="s">
        <v>2029</v>
      </c>
      <c r="E16" s="273"/>
      <c r="F16" s="273"/>
      <c r="G16" s="273"/>
      <c r="H16" s="273"/>
      <c r="I16" s="273"/>
      <c r="J16" s="273"/>
      <c r="K16" s="271"/>
    </row>
    <row r="17" ht="15" customHeight="1">
      <c r="B17" s="274"/>
      <c r="C17" s="275"/>
      <c r="D17" s="273" t="s">
        <v>2030</v>
      </c>
      <c r="E17" s="273"/>
      <c r="F17" s="273"/>
      <c r="G17" s="273"/>
      <c r="H17" s="273"/>
      <c r="I17" s="273"/>
      <c r="J17" s="273"/>
      <c r="K17" s="271"/>
    </row>
    <row r="18" ht="15" customHeight="1">
      <c r="B18" s="274"/>
      <c r="C18" s="275"/>
      <c r="D18" s="275"/>
      <c r="E18" s="277" t="s">
        <v>84</v>
      </c>
      <c r="F18" s="273" t="s">
        <v>2031</v>
      </c>
      <c r="G18" s="273"/>
      <c r="H18" s="273"/>
      <c r="I18" s="273"/>
      <c r="J18" s="273"/>
      <c r="K18" s="271"/>
    </row>
    <row r="19" ht="15" customHeight="1">
      <c r="B19" s="274"/>
      <c r="C19" s="275"/>
      <c r="D19" s="275"/>
      <c r="E19" s="277" t="s">
        <v>2032</v>
      </c>
      <c r="F19" s="273" t="s">
        <v>2033</v>
      </c>
      <c r="G19" s="273"/>
      <c r="H19" s="273"/>
      <c r="I19" s="273"/>
      <c r="J19" s="273"/>
      <c r="K19" s="271"/>
    </row>
    <row r="20" ht="15" customHeight="1">
      <c r="B20" s="274"/>
      <c r="C20" s="275"/>
      <c r="D20" s="275"/>
      <c r="E20" s="277" t="s">
        <v>2034</v>
      </c>
      <c r="F20" s="273" t="s">
        <v>2035</v>
      </c>
      <c r="G20" s="273"/>
      <c r="H20" s="273"/>
      <c r="I20" s="273"/>
      <c r="J20" s="273"/>
      <c r="K20" s="271"/>
    </row>
    <row r="21" ht="15" customHeight="1">
      <c r="B21" s="274"/>
      <c r="C21" s="275"/>
      <c r="D21" s="275"/>
      <c r="E21" s="277" t="s">
        <v>90</v>
      </c>
      <c r="F21" s="273" t="s">
        <v>89</v>
      </c>
      <c r="G21" s="273"/>
      <c r="H21" s="273"/>
      <c r="I21" s="273"/>
      <c r="J21" s="273"/>
      <c r="K21" s="271"/>
    </row>
    <row r="22" ht="15" customHeight="1">
      <c r="B22" s="274"/>
      <c r="C22" s="275"/>
      <c r="D22" s="275"/>
      <c r="E22" s="277" t="s">
        <v>2036</v>
      </c>
      <c r="F22" s="273" t="s">
        <v>2037</v>
      </c>
      <c r="G22" s="273"/>
      <c r="H22" s="273"/>
      <c r="I22" s="273"/>
      <c r="J22" s="273"/>
      <c r="K22" s="271"/>
    </row>
    <row r="23" ht="15" customHeight="1">
      <c r="B23" s="274"/>
      <c r="C23" s="275"/>
      <c r="D23" s="275"/>
      <c r="E23" s="277" t="s">
        <v>2038</v>
      </c>
      <c r="F23" s="273" t="s">
        <v>2039</v>
      </c>
      <c r="G23" s="273"/>
      <c r="H23" s="273"/>
      <c r="I23" s="273"/>
      <c r="J23" s="273"/>
      <c r="K23" s="271"/>
    </row>
    <row r="24" ht="12.75" customHeight="1">
      <c r="B24" s="274"/>
      <c r="C24" s="275"/>
      <c r="D24" s="275"/>
      <c r="E24" s="275"/>
      <c r="F24" s="275"/>
      <c r="G24" s="275"/>
      <c r="H24" s="275"/>
      <c r="I24" s="275"/>
      <c r="J24" s="275"/>
      <c r="K24" s="271"/>
    </row>
    <row r="25" ht="15" customHeight="1">
      <c r="B25" s="274"/>
      <c r="C25" s="273" t="s">
        <v>2040</v>
      </c>
      <c r="D25" s="273"/>
      <c r="E25" s="273"/>
      <c r="F25" s="273"/>
      <c r="G25" s="273"/>
      <c r="H25" s="273"/>
      <c r="I25" s="273"/>
      <c r="J25" s="273"/>
      <c r="K25" s="271"/>
    </row>
    <row r="26" ht="15" customHeight="1">
      <c r="B26" s="274"/>
      <c r="C26" s="273" t="s">
        <v>2041</v>
      </c>
      <c r="D26" s="273"/>
      <c r="E26" s="273"/>
      <c r="F26" s="273"/>
      <c r="G26" s="273"/>
      <c r="H26" s="273"/>
      <c r="I26" s="273"/>
      <c r="J26" s="273"/>
      <c r="K26" s="271"/>
    </row>
    <row r="27" ht="15" customHeight="1">
      <c r="B27" s="274"/>
      <c r="C27" s="273"/>
      <c r="D27" s="273" t="s">
        <v>2042</v>
      </c>
      <c r="E27" s="273"/>
      <c r="F27" s="273"/>
      <c r="G27" s="273"/>
      <c r="H27" s="273"/>
      <c r="I27" s="273"/>
      <c r="J27" s="273"/>
      <c r="K27" s="271"/>
    </row>
    <row r="28" ht="15" customHeight="1">
      <c r="B28" s="274"/>
      <c r="C28" s="275"/>
      <c r="D28" s="273" t="s">
        <v>2043</v>
      </c>
      <c r="E28" s="273"/>
      <c r="F28" s="273"/>
      <c r="G28" s="273"/>
      <c r="H28" s="273"/>
      <c r="I28" s="273"/>
      <c r="J28" s="273"/>
      <c r="K28" s="271"/>
    </row>
    <row r="29" ht="12.75" customHeight="1">
      <c r="B29" s="274"/>
      <c r="C29" s="275"/>
      <c r="D29" s="275"/>
      <c r="E29" s="275"/>
      <c r="F29" s="275"/>
      <c r="G29" s="275"/>
      <c r="H29" s="275"/>
      <c r="I29" s="275"/>
      <c r="J29" s="275"/>
      <c r="K29" s="271"/>
    </row>
    <row r="30" ht="15" customHeight="1">
      <c r="B30" s="274"/>
      <c r="C30" s="275"/>
      <c r="D30" s="273" t="s">
        <v>2044</v>
      </c>
      <c r="E30" s="273"/>
      <c r="F30" s="273"/>
      <c r="G30" s="273"/>
      <c r="H30" s="273"/>
      <c r="I30" s="273"/>
      <c r="J30" s="273"/>
      <c r="K30" s="271"/>
    </row>
    <row r="31" ht="15" customHeight="1">
      <c r="B31" s="274"/>
      <c r="C31" s="275"/>
      <c r="D31" s="273" t="s">
        <v>2045</v>
      </c>
      <c r="E31" s="273"/>
      <c r="F31" s="273"/>
      <c r="G31" s="273"/>
      <c r="H31" s="273"/>
      <c r="I31" s="273"/>
      <c r="J31" s="273"/>
      <c r="K31" s="271"/>
    </row>
    <row r="32" ht="12.75" customHeight="1">
      <c r="B32" s="274"/>
      <c r="C32" s="275"/>
      <c r="D32" s="275"/>
      <c r="E32" s="275"/>
      <c r="F32" s="275"/>
      <c r="G32" s="275"/>
      <c r="H32" s="275"/>
      <c r="I32" s="275"/>
      <c r="J32" s="275"/>
      <c r="K32" s="271"/>
    </row>
    <row r="33" ht="15" customHeight="1">
      <c r="B33" s="274"/>
      <c r="C33" s="275"/>
      <c r="D33" s="273" t="s">
        <v>2046</v>
      </c>
      <c r="E33" s="273"/>
      <c r="F33" s="273"/>
      <c r="G33" s="273"/>
      <c r="H33" s="273"/>
      <c r="I33" s="273"/>
      <c r="J33" s="273"/>
      <c r="K33" s="271"/>
    </row>
    <row r="34" ht="15" customHeight="1">
      <c r="B34" s="274"/>
      <c r="C34" s="275"/>
      <c r="D34" s="273" t="s">
        <v>2047</v>
      </c>
      <c r="E34" s="273"/>
      <c r="F34" s="273"/>
      <c r="G34" s="273"/>
      <c r="H34" s="273"/>
      <c r="I34" s="273"/>
      <c r="J34" s="273"/>
      <c r="K34" s="271"/>
    </row>
    <row r="35" ht="15" customHeight="1">
      <c r="B35" s="274"/>
      <c r="C35" s="275"/>
      <c r="D35" s="273" t="s">
        <v>2048</v>
      </c>
      <c r="E35" s="273"/>
      <c r="F35" s="273"/>
      <c r="G35" s="273"/>
      <c r="H35" s="273"/>
      <c r="I35" s="273"/>
      <c r="J35" s="273"/>
      <c r="K35" s="271"/>
    </row>
    <row r="36" ht="15" customHeight="1">
      <c r="B36" s="274"/>
      <c r="C36" s="275"/>
      <c r="D36" s="273"/>
      <c r="E36" s="276" t="s">
        <v>151</v>
      </c>
      <c r="F36" s="273"/>
      <c r="G36" s="273" t="s">
        <v>2049</v>
      </c>
      <c r="H36" s="273"/>
      <c r="I36" s="273"/>
      <c r="J36" s="273"/>
      <c r="K36" s="271"/>
    </row>
    <row r="37" ht="30.75" customHeight="1">
      <c r="B37" s="274"/>
      <c r="C37" s="275"/>
      <c r="D37" s="273"/>
      <c r="E37" s="276" t="s">
        <v>2050</v>
      </c>
      <c r="F37" s="273"/>
      <c r="G37" s="273" t="s">
        <v>2051</v>
      </c>
      <c r="H37" s="273"/>
      <c r="I37" s="273"/>
      <c r="J37" s="273"/>
      <c r="K37" s="271"/>
    </row>
    <row r="38" ht="15" customHeight="1">
      <c r="B38" s="274"/>
      <c r="C38" s="275"/>
      <c r="D38" s="273"/>
      <c r="E38" s="276" t="s">
        <v>58</v>
      </c>
      <c r="F38" s="273"/>
      <c r="G38" s="273" t="s">
        <v>2052</v>
      </c>
      <c r="H38" s="273"/>
      <c r="I38" s="273"/>
      <c r="J38" s="273"/>
      <c r="K38" s="271"/>
    </row>
    <row r="39" ht="15" customHeight="1">
      <c r="B39" s="274"/>
      <c r="C39" s="275"/>
      <c r="D39" s="273"/>
      <c r="E39" s="276" t="s">
        <v>59</v>
      </c>
      <c r="F39" s="273"/>
      <c r="G39" s="273" t="s">
        <v>2053</v>
      </c>
      <c r="H39" s="273"/>
      <c r="I39" s="273"/>
      <c r="J39" s="273"/>
      <c r="K39" s="271"/>
    </row>
    <row r="40" ht="15" customHeight="1">
      <c r="B40" s="274"/>
      <c r="C40" s="275"/>
      <c r="D40" s="273"/>
      <c r="E40" s="276" t="s">
        <v>152</v>
      </c>
      <c r="F40" s="273"/>
      <c r="G40" s="273" t="s">
        <v>2054</v>
      </c>
      <c r="H40" s="273"/>
      <c r="I40" s="273"/>
      <c r="J40" s="273"/>
      <c r="K40" s="271"/>
    </row>
    <row r="41" ht="15" customHeight="1">
      <c r="B41" s="274"/>
      <c r="C41" s="275"/>
      <c r="D41" s="273"/>
      <c r="E41" s="276" t="s">
        <v>153</v>
      </c>
      <c r="F41" s="273"/>
      <c r="G41" s="273" t="s">
        <v>2055</v>
      </c>
      <c r="H41" s="273"/>
      <c r="I41" s="273"/>
      <c r="J41" s="273"/>
      <c r="K41" s="271"/>
    </row>
    <row r="42" ht="15" customHeight="1">
      <c r="B42" s="274"/>
      <c r="C42" s="275"/>
      <c r="D42" s="273"/>
      <c r="E42" s="276" t="s">
        <v>2056</v>
      </c>
      <c r="F42" s="273"/>
      <c r="G42" s="273" t="s">
        <v>2057</v>
      </c>
      <c r="H42" s="273"/>
      <c r="I42" s="273"/>
      <c r="J42" s="273"/>
      <c r="K42" s="271"/>
    </row>
    <row r="43" ht="15" customHeight="1">
      <c r="B43" s="274"/>
      <c r="C43" s="275"/>
      <c r="D43" s="273"/>
      <c r="E43" s="276"/>
      <c r="F43" s="273"/>
      <c r="G43" s="273" t="s">
        <v>2058</v>
      </c>
      <c r="H43" s="273"/>
      <c r="I43" s="273"/>
      <c r="J43" s="273"/>
      <c r="K43" s="271"/>
    </row>
    <row r="44" ht="15" customHeight="1">
      <c r="B44" s="274"/>
      <c r="C44" s="275"/>
      <c r="D44" s="273"/>
      <c r="E44" s="276" t="s">
        <v>2059</v>
      </c>
      <c r="F44" s="273"/>
      <c r="G44" s="273" t="s">
        <v>2060</v>
      </c>
      <c r="H44" s="273"/>
      <c r="I44" s="273"/>
      <c r="J44" s="273"/>
      <c r="K44" s="271"/>
    </row>
    <row r="45" ht="15" customHeight="1">
      <c r="B45" s="274"/>
      <c r="C45" s="275"/>
      <c r="D45" s="273"/>
      <c r="E45" s="276" t="s">
        <v>155</v>
      </c>
      <c r="F45" s="273"/>
      <c r="G45" s="273" t="s">
        <v>2061</v>
      </c>
      <c r="H45" s="273"/>
      <c r="I45" s="273"/>
      <c r="J45" s="273"/>
      <c r="K45" s="271"/>
    </row>
    <row r="46" ht="12.75" customHeight="1">
      <c r="B46" s="274"/>
      <c r="C46" s="275"/>
      <c r="D46" s="273"/>
      <c r="E46" s="273"/>
      <c r="F46" s="273"/>
      <c r="G46" s="273"/>
      <c r="H46" s="273"/>
      <c r="I46" s="273"/>
      <c r="J46" s="273"/>
      <c r="K46" s="271"/>
    </row>
    <row r="47" ht="15" customHeight="1">
      <c r="B47" s="274"/>
      <c r="C47" s="275"/>
      <c r="D47" s="273" t="s">
        <v>2062</v>
      </c>
      <c r="E47" s="273"/>
      <c r="F47" s="273"/>
      <c r="G47" s="273"/>
      <c r="H47" s="273"/>
      <c r="I47" s="273"/>
      <c r="J47" s="273"/>
      <c r="K47" s="271"/>
    </row>
    <row r="48" ht="15" customHeight="1">
      <c r="B48" s="274"/>
      <c r="C48" s="275"/>
      <c r="D48" s="275"/>
      <c r="E48" s="273" t="s">
        <v>2063</v>
      </c>
      <c r="F48" s="273"/>
      <c r="G48" s="273"/>
      <c r="H48" s="273"/>
      <c r="I48" s="273"/>
      <c r="J48" s="273"/>
      <c r="K48" s="271"/>
    </row>
    <row r="49" ht="15" customHeight="1">
      <c r="B49" s="274"/>
      <c r="C49" s="275"/>
      <c r="D49" s="275"/>
      <c r="E49" s="273" t="s">
        <v>2064</v>
      </c>
      <c r="F49" s="273"/>
      <c r="G49" s="273"/>
      <c r="H49" s="273"/>
      <c r="I49" s="273"/>
      <c r="J49" s="273"/>
      <c r="K49" s="271"/>
    </row>
    <row r="50" ht="15" customHeight="1">
      <c r="B50" s="274"/>
      <c r="C50" s="275"/>
      <c r="D50" s="275"/>
      <c r="E50" s="273" t="s">
        <v>2065</v>
      </c>
      <c r="F50" s="273"/>
      <c r="G50" s="273"/>
      <c r="H50" s="273"/>
      <c r="I50" s="273"/>
      <c r="J50" s="273"/>
      <c r="K50" s="271"/>
    </row>
    <row r="51" ht="15" customHeight="1">
      <c r="B51" s="274"/>
      <c r="C51" s="275"/>
      <c r="D51" s="273" t="s">
        <v>2066</v>
      </c>
      <c r="E51" s="273"/>
      <c r="F51" s="273"/>
      <c r="G51" s="273"/>
      <c r="H51" s="273"/>
      <c r="I51" s="273"/>
      <c r="J51" s="273"/>
      <c r="K51" s="271"/>
    </row>
    <row r="52" ht="25.5" customHeight="1">
      <c r="B52" s="269"/>
      <c r="C52" s="270" t="s">
        <v>2067</v>
      </c>
      <c r="D52" s="270"/>
      <c r="E52" s="270"/>
      <c r="F52" s="270"/>
      <c r="G52" s="270"/>
      <c r="H52" s="270"/>
      <c r="I52" s="270"/>
      <c r="J52" s="270"/>
      <c r="K52" s="271"/>
    </row>
    <row r="53" ht="5.25" customHeight="1">
      <c r="B53" s="269"/>
      <c r="C53" s="272"/>
      <c r="D53" s="272"/>
      <c r="E53" s="272"/>
      <c r="F53" s="272"/>
      <c r="G53" s="272"/>
      <c r="H53" s="272"/>
      <c r="I53" s="272"/>
      <c r="J53" s="272"/>
      <c r="K53" s="271"/>
    </row>
    <row r="54" ht="15" customHeight="1">
      <c r="B54" s="269"/>
      <c r="C54" s="273" t="s">
        <v>2068</v>
      </c>
      <c r="D54" s="273"/>
      <c r="E54" s="273"/>
      <c r="F54" s="273"/>
      <c r="G54" s="273"/>
      <c r="H54" s="273"/>
      <c r="I54" s="273"/>
      <c r="J54" s="273"/>
      <c r="K54" s="271"/>
    </row>
    <row r="55" ht="15" customHeight="1">
      <c r="B55" s="269"/>
      <c r="C55" s="273" t="s">
        <v>2069</v>
      </c>
      <c r="D55" s="273"/>
      <c r="E55" s="273"/>
      <c r="F55" s="273"/>
      <c r="G55" s="273"/>
      <c r="H55" s="273"/>
      <c r="I55" s="273"/>
      <c r="J55" s="273"/>
      <c r="K55" s="271"/>
    </row>
    <row r="56" ht="12.75" customHeight="1">
      <c r="B56" s="269"/>
      <c r="C56" s="273"/>
      <c r="D56" s="273"/>
      <c r="E56" s="273"/>
      <c r="F56" s="273"/>
      <c r="G56" s="273"/>
      <c r="H56" s="273"/>
      <c r="I56" s="273"/>
      <c r="J56" s="273"/>
      <c r="K56" s="271"/>
    </row>
    <row r="57" ht="15" customHeight="1">
      <c r="B57" s="269"/>
      <c r="C57" s="273" t="s">
        <v>2070</v>
      </c>
      <c r="D57" s="273"/>
      <c r="E57" s="273"/>
      <c r="F57" s="273"/>
      <c r="G57" s="273"/>
      <c r="H57" s="273"/>
      <c r="I57" s="273"/>
      <c r="J57" s="273"/>
      <c r="K57" s="271"/>
    </row>
    <row r="58" ht="15" customHeight="1">
      <c r="B58" s="269"/>
      <c r="C58" s="275"/>
      <c r="D58" s="273" t="s">
        <v>2071</v>
      </c>
      <c r="E58" s="273"/>
      <c r="F58" s="273"/>
      <c r="G58" s="273"/>
      <c r="H58" s="273"/>
      <c r="I58" s="273"/>
      <c r="J58" s="273"/>
      <c r="K58" s="271"/>
    </row>
    <row r="59" ht="15" customHeight="1">
      <c r="B59" s="269"/>
      <c r="C59" s="275"/>
      <c r="D59" s="273" t="s">
        <v>2072</v>
      </c>
      <c r="E59" s="273"/>
      <c r="F59" s="273"/>
      <c r="G59" s="273"/>
      <c r="H59" s="273"/>
      <c r="I59" s="273"/>
      <c r="J59" s="273"/>
      <c r="K59" s="271"/>
    </row>
    <row r="60" ht="15" customHeight="1">
      <c r="B60" s="269"/>
      <c r="C60" s="275"/>
      <c r="D60" s="273" t="s">
        <v>2073</v>
      </c>
      <c r="E60" s="273"/>
      <c r="F60" s="273"/>
      <c r="G60" s="273"/>
      <c r="H60" s="273"/>
      <c r="I60" s="273"/>
      <c r="J60" s="273"/>
      <c r="K60" s="271"/>
    </row>
    <row r="61" ht="15" customHeight="1">
      <c r="B61" s="269"/>
      <c r="C61" s="275"/>
      <c r="D61" s="273" t="s">
        <v>2074</v>
      </c>
      <c r="E61" s="273"/>
      <c r="F61" s="273"/>
      <c r="G61" s="273"/>
      <c r="H61" s="273"/>
      <c r="I61" s="273"/>
      <c r="J61" s="273"/>
      <c r="K61" s="271"/>
    </row>
    <row r="62" ht="15" customHeight="1">
      <c r="B62" s="269"/>
      <c r="C62" s="275"/>
      <c r="D62" s="278" t="s">
        <v>2075</v>
      </c>
      <c r="E62" s="278"/>
      <c r="F62" s="278"/>
      <c r="G62" s="278"/>
      <c r="H62" s="278"/>
      <c r="I62" s="278"/>
      <c r="J62" s="278"/>
      <c r="K62" s="271"/>
    </row>
    <row r="63" ht="15" customHeight="1">
      <c r="B63" s="269"/>
      <c r="C63" s="275"/>
      <c r="D63" s="273" t="s">
        <v>2076</v>
      </c>
      <c r="E63" s="273"/>
      <c r="F63" s="273"/>
      <c r="G63" s="273"/>
      <c r="H63" s="273"/>
      <c r="I63" s="273"/>
      <c r="J63" s="273"/>
      <c r="K63" s="271"/>
    </row>
    <row r="64" ht="12.75" customHeight="1">
      <c r="B64" s="269"/>
      <c r="C64" s="275"/>
      <c r="D64" s="275"/>
      <c r="E64" s="279"/>
      <c r="F64" s="275"/>
      <c r="G64" s="275"/>
      <c r="H64" s="275"/>
      <c r="I64" s="275"/>
      <c r="J64" s="275"/>
      <c r="K64" s="271"/>
    </row>
    <row r="65" ht="15" customHeight="1">
      <c r="B65" s="269"/>
      <c r="C65" s="275"/>
      <c r="D65" s="273" t="s">
        <v>2077</v>
      </c>
      <c r="E65" s="273"/>
      <c r="F65" s="273"/>
      <c r="G65" s="273"/>
      <c r="H65" s="273"/>
      <c r="I65" s="273"/>
      <c r="J65" s="273"/>
      <c r="K65" s="271"/>
    </row>
    <row r="66" ht="15" customHeight="1">
      <c r="B66" s="269"/>
      <c r="C66" s="275"/>
      <c r="D66" s="278" t="s">
        <v>2078</v>
      </c>
      <c r="E66" s="278"/>
      <c r="F66" s="278"/>
      <c r="G66" s="278"/>
      <c r="H66" s="278"/>
      <c r="I66" s="278"/>
      <c r="J66" s="278"/>
      <c r="K66" s="271"/>
    </row>
    <row r="67" ht="15" customHeight="1">
      <c r="B67" s="269"/>
      <c r="C67" s="275"/>
      <c r="D67" s="273" t="s">
        <v>2079</v>
      </c>
      <c r="E67" s="273"/>
      <c r="F67" s="273"/>
      <c r="G67" s="273"/>
      <c r="H67" s="273"/>
      <c r="I67" s="273"/>
      <c r="J67" s="273"/>
      <c r="K67" s="271"/>
    </row>
    <row r="68" ht="15" customHeight="1">
      <c r="B68" s="269"/>
      <c r="C68" s="275"/>
      <c r="D68" s="273" t="s">
        <v>2080</v>
      </c>
      <c r="E68" s="273"/>
      <c r="F68" s="273"/>
      <c r="G68" s="273"/>
      <c r="H68" s="273"/>
      <c r="I68" s="273"/>
      <c r="J68" s="273"/>
      <c r="K68" s="271"/>
    </row>
    <row r="69" ht="15" customHeight="1">
      <c r="B69" s="269"/>
      <c r="C69" s="275"/>
      <c r="D69" s="273" t="s">
        <v>2081</v>
      </c>
      <c r="E69" s="273"/>
      <c r="F69" s="273"/>
      <c r="G69" s="273"/>
      <c r="H69" s="273"/>
      <c r="I69" s="273"/>
      <c r="J69" s="273"/>
      <c r="K69" s="271"/>
    </row>
    <row r="70" ht="15" customHeight="1">
      <c r="B70" s="269"/>
      <c r="C70" s="275"/>
      <c r="D70" s="273" t="s">
        <v>2082</v>
      </c>
      <c r="E70" s="273"/>
      <c r="F70" s="273"/>
      <c r="G70" s="273"/>
      <c r="H70" s="273"/>
      <c r="I70" s="273"/>
      <c r="J70" s="273"/>
      <c r="K70" s="271"/>
    </row>
    <row r="71" ht="12.75" customHeight="1">
      <c r="B71" s="280"/>
      <c r="C71" s="281"/>
      <c r="D71" s="281"/>
      <c r="E71" s="281"/>
      <c r="F71" s="281"/>
      <c r="G71" s="281"/>
      <c r="H71" s="281"/>
      <c r="I71" s="281"/>
      <c r="J71" s="281"/>
      <c r="K71" s="282"/>
    </row>
    <row r="72" ht="18.75" customHeight="1">
      <c r="B72" s="283"/>
      <c r="C72" s="283"/>
      <c r="D72" s="283"/>
      <c r="E72" s="283"/>
      <c r="F72" s="283"/>
      <c r="G72" s="283"/>
      <c r="H72" s="283"/>
      <c r="I72" s="283"/>
      <c r="J72" s="283"/>
      <c r="K72" s="284"/>
    </row>
    <row r="73" ht="18.75" customHeight="1">
      <c r="B73" s="284"/>
      <c r="C73" s="284"/>
      <c r="D73" s="284"/>
      <c r="E73" s="284"/>
      <c r="F73" s="284"/>
      <c r="G73" s="284"/>
      <c r="H73" s="284"/>
      <c r="I73" s="284"/>
      <c r="J73" s="284"/>
      <c r="K73" s="284"/>
    </row>
    <row r="74" ht="7.5" customHeight="1">
      <c r="B74" s="285"/>
      <c r="C74" s="286"/>
      <c r="D74" s="286"/>
      <c r="E74" s="286"/>
      <c r="F74" s="286"/>
      <c r="G74" s="286"/>
      <c r="H74" s="286"/>
      <c r="I74" s="286"/>
      <c r="J74" s="286"/>
      <c r="K74" s="287"/>
    </row>
    <row r="75" ht="45" customHeight="1">
      <c r="B75" s="288"/>
      <c r="C75" s="289" t="s">
        <v>2083</v>
      </c>
      <c r="D75" s="289"/>
      <c r="E75" s="289"/>
      <c r="F75" s="289"/>
      <c r="G75" s="289"/>
      <c r="H75" s="289"/>
      <c r="I75" s="289"/>
      <c r="J75" s="289"/>
      <c r="K75" s="290"/>
    </row>
    <row r="76" ht="17.25" customHeight="1">
      <c r="B76" s="288"/>
      <c r="C76" s="291" t="s">
        <v>2084</v>
      </c>
      <c r="D76" s="291"/>
      <c r="E76" s="291"/>
      <c r="F76" s="291" t="s">
        <v>2085</v>
      </c>
      <c r="G76" s="292"/>
      <c r="H76" s="291" t="s">
        <v>59</v>
      </c>
      <c r="I76" s="291" t="s">
        <v>62</v>
      </c>
      <c r="J76" s="291" t="s">
        <v>2086</v>
      </c>
      <c r="K76" s="290"/>
    </row>
    <row r="77" ht="17.25" customHeight="1">
      <c r="B77" s="288"/>
      <c r="C77" s="293" t="s">
        <v>2087</v>
      </c>
      <c r="D77" s="293"/>
      <c r="E77" s="293"/>
      <c r="F77" s="294" t="s">
        <v>2088</v>
      </c>
      <c r="G77" s="295"/>
      <c r="H77" s="293"/>
      <c r="I77" s="293"/>
      <c r="J77" s="293" t="s">
        <v>2089</v>
      </c>
      <c r="K77" s="290"/>
    </row>
    <row r="78" ht="5.25" customHeight="1">
      <c r="B78" s="288"/>
      <c r="C78" s="296"/>
      <c r="D78" s="296"/>
      <c r="E78" s="296"/>
      <c r="F78" s="296"/>
      <c r="G78" s="297"/>
      <c r="H78" s="296"/>
      <c r="I78" s="296"/>
      <c r="J78" s="296"/>
      <c r="K78" s="290"/>
    </row>
    <row r="79" ht="15" customHeight="1">
      <c r="B79" s="288"/>
      <c r="C79" s="276" t="s">
        <v>58</v>
      </c>
      <c r="D79" s="296"/>
      <c r="E79" s="296"/>
      <c r="F79" s="298" t="s">
        <v>2090</v>
      </c>
      <c r="G79" s="297"/>
      <c r="H79" s="276" t="s">
        <v>2091</v>
      </c>
      <c r="I79" s="276" t="s">
        <v>2092</v>
      </c>
      <c r="J79" s="276">
        <v>20</v>
      </c>
      <c r="K79" s="290"/>
    </row>
    <row r="80" ht="15" customHeight="1">
      <c r="B80" s="288"/>
      <c r="C80" s="276" t="s">
        <v>2093</v>
      </c>
      <c r="D80" s="276"/>
      <c r="E80" s="276"/>
      <c r="F80" s="298" t="s">
        <v>2090</v>
      </c>
      <c r="G80" s="297"/>
      <c r="H80" s="276" t="s">
        <v>2094</v>
      </c>
      <c r="I80" s="276" t="s">
        <v>2092</v>
      </c>
      <c r="J80" s="276">
        <v>120</v>
      </c>
      <c r="K80" s="290"/>
    </row>
    <row r="81" ht="15" customHeight="1">
      <c r="B81" s="299"/>
      <c r="C81" s="276" t="s">
        <v>2095</v>
      </c>
      <c r="D81" s="276"/>
      <c r="E81" s="276"/>
      <c r="F81" s="298" t="s">
        <v>2096</v>
      </c>
      <c r="G81" s="297"/>
      <c r="H81" s="276" t="s">
        <v>2097</v>
      </c>
      <c r="I81" s="276" t="s">
        <v>2092</v>
      </c>
      <c r="J81" s="276">
        <v>50</v>
      </c>
      <c r="K81" s="290"/>
    </row>
    <row r="82" ht="15" customHeight="1">
      <c r="B82" s="299"/>
      <c r="C82" s="276" t="s">
        <v>2098</v>
      </c>
      <c r="D82" s="276"/>
      <c r="E82" s="276"/>
      <c r="F82" s="298" t="s">
        <v>2090</v>
      </c>
      <c r="G82" s="297"/>
      <c r="H82" s="276" t="s">
        <v>2099</v>
      </c>
      <c r="I82" s="276" t="s">
        <v>2100</v>
      </c>
      <c r="J82" s="276"/>
      <c r="K82" s="290"/>
    </row>
    <row r="83" ht="15" customHeight="1">
      <c r="B83" s="299"/>
      <c r="C83" s="300" t="s">
        <v>2101</v>
      </c>
      <c r="D83" s="300"/>
      <c r="E83" s="300"/>
      <c r="F83" s="301" t="s">
        <v>2096</v>
      </c>
      <c r="G83" s="300"/>
      <c r="H83" s="300" t="s">
        <v>2102</v>
      </c>
      <c r="I83" s="300" t="s">
        <v>2092</v>
      </c>
      <c r="J83" s="300">
        <v>15</v>
      </c>
      <c r="K83" s="290"/>
    </row>
    <row r="84" ht="15" customHeight="1">
      <c r="B84" s="299"/>
      <c r="C84" s="300" t="s">
        <v>2103</v>
      </c>
      <c r="D84" s="300"/>
      <c r="E84" s="300"/>
      <c r="F84" s="301" t="s">
        <v>2096</v>
      </c>
      <c r="G84" s="300"/>
      <c r="H84" s="300" t="s">
        <v>2104</v>
      </c>
      <c r="I84" s="300" t="s">
        <v>2092</v>
      </c>
      <c r="J84" s="300">
        <v>15</v>
      </c>
      <c r="K84" s="290"/>
    </row>
    <row r="85" ht="15" customHeight="1">
      <c r="B85" s="299"/>
      <c r="C85" s="300" t="s">
        <v>2105</v>
      </c>
      <c r="D85" s="300"/>
      <c r="E85" s="300"/>
      <c r="F85" s="301" t="s">
        <v>2096</v>
      </c>
      <c r="G85" s="300"/>
      <c r="H85" s="300" t="s">
        <v>2106</v>
      </c>
      <c r="I85" s="300" t="s">
        <v>2092</v>
      </c>
      <c r="J85" s="300">
        <v>20</v>
      </c>
      <c r="K85" s="290"/>
    </row>
    <row r="86" ht="15" customHeight="1">
      <c r="B86" s="299"/>
      <c r="C86" s="300" t="s">
        <v>2107</v>
      </c>
      <c r="D86" s="300"/>
      <c r="E86" s="300"/>
      <c r="F86" s="301" t="s">
        <v>2096</v>
      </c>
      <c r="G86" s="300"/>
      <c r="H86" s="300" t="s">
        <v>2108</v>
      </c>
      <c r="I86" s="300" t="s">
        <v>2092</v>
      </c>
      <c r="J86" s="300">
        <v>20</v>
      </c>
      <c r="K86" s="290"/>
    </row>
    <row r="87" ht="15" customHeight="1">
      <c r="B87" s="299"/>
      <c r="C87" s="276" t="s">
        <v>2109</v>
      </c>
      <c r="D87" s="276"/>
      <c r="E87" s="276"/>
      <c r="F87" s="298" t="s">
        <v>2096</v>
      </c>
      <c r="G87" s="297"/>
      <c r="H87" s="276" t="s">
        <v>2110</v>
      </c>
      <c r="I87" s="276" t="s">
        <v>2092</v>
      </c>
      <c r="J87" s="276">
        <v>50</v>
      </c>
      <c r="K87" s="290"/>
    </row>
    <row r="88" ht="15" customHeight="1">
      <c r="B88" s="299"/>
      <c r="C88" s="276" t="s">
        <v>2111</v>
      </c>
      <c r="D88" s="276"/>
      <c r="E88" s="276"/>
      <c r="F88" s="298" t="s">
        <v>2096</v>
      </c>
      <c r="G88" s="297"/>
      <c r="H88" s="276" t="s">
        <v>2112</v>
      </c>
      <c r="I88" s="276" t="s">
        <v>2092</v>
      </c>
      <c r="J88" s="276">
        <v>20</v>
      </c>
      <c r="K88" s="290"/>
    </row>
    <row r="89" ht="15" customHeight="1">
      <c r="B89" s="299"/>
      <c r="C89" s="276" t="s">
        <v>2113</v>
      </c>
      <c r="D89" s="276"/>
      <c r="E89" s="276"/>
      <c r="F89" s="298" t="s">
        <v>2096</v>
      </c>
      <c r="G89" s="297"/>
      <c r="H89" s="276" t="s">
        <v>2114</v>
      </c>
      <c r="I89" s="276" t="s">
        <v>2092</v>
      </c>
      <c r="J89" s="276">
        <v>20</v>
      </c>
      <c r="K89" s="290"/>
    </row>
    <row r="90" ht="15" customHeight="1">
      <c r="B90" s="299"/>
      <c r="C90" s="276" t="s">
        <v>2115</v>
      </c>
      <c r="D90" s="276"/>
      <c r="E90" s="276"/>
      <c r="F90" s="298" t="s">
        <v>2096</v>
      </c>
      <c r="G90" s="297"/>
      <c r="H90" s="276" t="s">
        <v>2116</v>
      </c>
      <c r="I90" s="276" t="s">
        <v>2092</v>
      </c>
      <c r="J90" s="276">
        <v>50</v>
      </c>
      <c r="K90" s="290"/>
    </row>
    <row r="91" ht="15" customHeight="1">
      <c r="B91" s="299"/>
      <c r="C91" s="276" t="s">
        <v>2117</v>
      </c>
      <c r="D91" s="276"/>
      <c r="E91" s="276"/>
      <c r="F91" s="298" t="s">
        <v>2096</v>
      </c>
      <c r="G91" s="297"/>
      <c r="H91" s="276" t="s">
        <v>2117</v>
      </c>
      <c r="I91" s="276" t="s">
        <v>2092</v>
      </c>
      <c r="J91" s="276">
        <v>50</v>
      </c>
      <c r="K91" s="290"/>
    </row>
    <row r="92" ht="15" customHeight="1">
      <c r="B92" s="299"/>
      <c r="C92" s="276" t="s">
        <v>2118</v>
      </c>
      <c r="D92" s="276"/>
      <c r="E92" s="276"/>
      <c r="F92" s="298" t="s">
        <v>2096</v>
      </c>
      <c r="G92" s="297"/>
      <c r="H92" s="276" t="s">
        <v>2119</v>
      </c>
      <c r="I92" s="276" t="s">
        <v>2092</v>
      </c>
      <c r="J92" s="276">
        <v>255</v>
      </c>
      <c r="K92" s="290"/>
    </row>
    <row r="93" ht="15" customHeight="1">
      <c r="B93" s="299"/>
      <c r="C93" s="276" t="s">
        <v>2120</v>
      </c>
      <c r="D93" s="276"/>
      <c r="E93" s="276"/>
      <c r="F93" s="298" t="s">
        <v>2090</v>
      </c>
      <c r="G93" s="297"/>
      <c r="H93" s="276" t="s">
        <v>2121</v>
      </c>
      <c r="I93" s="276" t="s">
        <v>2122</v>
      </c>
      <c r="J93" s="276"/>
      <c r="K93" s="290"/>
    </row>
    <row r="94" ht="15" customHeight="1">
      <c r="B94" s="299"/>
      <c r="C94" s="276" t="s">
        <v>2123</v>
      </c>
      <c r="D94" s="276"/>
      <c r="E94" s="276"/>
      <c r="F94" s="298" t="s">
        <v>2090</v>
      </c>
      <c r="G94" s="297"/>
      <c r="H94" s="276" t="s">
        <v>2124</v>
      </c>
      <c r="I94" s="276" t="s">
        <v>2125</v>
      </c>
      <c r="J94" s="276"/>
      <c r="K94" s="290"/>
    </row>
    <row r="95" ht="15" customHeight="1">
      <c r="B95" s="299"/>
      <c r="C95" s="276" t="s">
        <v>2126</v>
      </c>
      <c r="D95" s="276"/>
      <c r="E95" s="276"/>
      <c r="F95" s="298" t="s">
        <v>2090</v>
      </c>
      <c r="G95" s="297"/>
      <c r="H95" s="276" t="s">
        <v>2126</v>
      </c>
      <c r="I95" s="276" t="s">
        <v>2125</v>
      </c>
      <c r="J95" s="276"/>
      <c r="K95" s="290"/>
    </row>
    <row r="96" ht="15" customHeight="1">
      <c r="B96" s="299"/>
      <c r="C96" s="276" t="s">
        <v>43</v>
      </c>
      <c r="D96" s="276"/>
      <c r="E96" s="276"/>
      <c r="F96" s="298" t="s">
        <v>2090</v>
      </c>
      <c r="G96" s="297"/>
      <c r="H96" s="276" t="s">
        <v>2127</v>
      </c>
      <c r="I96" s="276" t="s">
        <v>2125</v>
      </c>
      <c r="J96" s="276"/>
      <c r="K96" s="290"/>
    </row>
    <row r="97" ht="15" customHeight="1">
      <c r="B97" s="299"/>
      <c r="C97" s="276" t="s">
        <v>53</v>
      </c>
      <c r="D97" s="276"/>
      <c r="E97" s="276"/>
      <c r="F97" s="298" t="s">
        <v>2090</v>
      </c>
      <c r="G97" s="297"/>
      <c r="H97" s="276" t="s">
        <v>2128</v>
      </c>
      <c r="I97" s="276" t="s">
        <v>2125</v>
      </c>
      <c r="J97" s="276"/>
      <c r="K97" s="290"/>
    </row>
    <row r="98" ht="15" customHeight="1">
      <c r="B98" s="302"/>
      <c r="C98" s="303"/>
      <c r="D98" s="303"/>
      <c r="E98" s="303"/>
      <c r="F98" s="303"/>
      <c r="G98" s="303"/>
      <c r="H98" s="303"/>
      <c r="I98" s="303"/>
      <c r="J98" s="303"/>
      <c r="K98" s="304"/>
    </row>
    <row r="99" ht="18.75" customHeight="1">
      <c r="B99" s="305"/>
      <c r="C99" s="306"/>
      <c r="D99" s="306"/>
      <c r="E99" s="306"/>
      <c r="F99" s="306"/>
      <c r="G99" s="306"/>
      <c r="H99" s="306"/>
      <c r="I99" s="306"/>
      <c r="J99" s="306"/>
      <c r="K99" s="305"/>
    </row>
    <row r="100" ht="18.75" customHeight="1">
      <c r="B100" s="284"/>
      <c r="C100" s="284"/>
      <c r="D100" s="284"/>
      <c r="E100" s="284"/>
      <c r="F100" s="284"/>
      <c r="G100" s="284"/>
      <c r="H100" s="284"/>
      <c r="I100" s="284"/>
      <c r="J100" s="284"/>
      <c r="K100" s="284"/>
    </row>
    <row r="101" ht="7.5" customHeight="1">
      <c r="B101" s="285"/>
      <c r="C101" s="286"/>
      <c r="D101" s="286"/>
      <c r="E101" s="286"/>
      <c r="F101" s="286"/>
      <c r="G101" s="286"/>
      <c r="H101" s="286"/>
      <c r="I101" s="286"/>
      <c r="J101" s="286"/>
      <c r="K101" s="287"/>
    </row>
    <row r="102" ht="45" customHeight="1">
      <c r="B102" s="288"/>
      <c r="C102" s="289" t="s">
        <v>2129</v>
      </c>
      <c r="D102" s="289"/>
      <c r="E102" s="289"/>
      <c r="F102" s="289"/>
      <c r="G102" s="289"/>
      <c r="H102" s="289"/>
      <c r="I102" s="289"/>
      <c r="J102" s="289"/>
      <c r="K102" s="290"/>
    </row>
    <row r="103" ht="17.25" customHeight="1">
      <c r="B103" s="288"/>
      <c r="C103" s="291" t="s">
        <v>2084</v>
      </c>
      <c r="D103" s="291"/>
      <c r="E103" s="291"/>
      <c r="F103" s="291" t="s">
        <v>2085</v>
      </c>
      <c r="G103" s="292"/>
      <c r="H103" s="291" t="s">
        <v>59</v>
      </c>
      <c r="I103" s="291" t="s">
        <v>62</v>
      </c>
      <c r="J103" s="291" t="s">
        <v>2086</v>
      </c>
      <c r="K103" s="290"/>
    </row>
    <row r="104" ht="17.25" customHeight="1">
      <c r="B104" s="288"/>
      <c r="C104" s="293" t="s">
        <v>2087</v>
      </c>
      <c r="D104" s="293"/>
      <c r="E104" s="293"/>
      <c r="F104" s="294" t="s">
        <v>2088</v>
      </c>
      <c r="G104" s="295"/>
      <c r="H104" s="293"/>
      <c r="I104" s="293"/>
      <c r="J104" s="293" t="s">
        <v>2089</v>
      </c>
      <c r="K104" s="290"/>
    </row>
    <row r="105" ht="5.25" customHeight="1">
      <c r="B105" s="288"/>
      <c r="C105" s="291"/>
      <c r="D105" s="291"/>
      <c r="E105" s="291"/>
      <c r="F105" s="291"/>
      <c r="G105" s="307"/>
      <c r="H105" s="291"/>
      <c r="I105" s="291"/>
      <c r="J105" s="291"/>
      <c r="K105" s="290"/>
    </row>
    <row r="106" ht="15" customHeight="1">
      <c r="B106" s="288"/>
      <c r="C106" s="276" t="s">
        <v>58</v>
      </c>
      <c r="D106" s="296"/>
      <c r="E106" s="296"/>
      <c r="F106" s="298" t="s">
        <v>2090</v>
      </c>
      <c r="G106" s="307"/>
      <c r="H106" s="276" t="s">
        <v>2130</v>
      </c>
      <c r="I106" s="276" t="s">
        <v>2092</v>
      </c>
      <c r="J106" s="276">
        <v>20</v>
      </c>
      <c r="K106" s="290"/>
    </row>
    <row r="107" ht="15" customHeight="1">
      <c r="B107" s="288"/>
      <c r="C107" s="276" t="s">
        <v>2093</v>
      </c>
      <c r="D107" s="276"/>
      <c r="E107" s="276"/>
      <c r="F107" s="298" t="s">
        <v>2090</v>
      </c>
      <c r="G107" s="276"/>
      <c r="H107" s="276" t="s">
        <v>2130</v>
      </c>
      <c r="I107" s="276" t="s">
        <v>2092</v>
      </c>
      <c r="J107" s="276">
        <v>120</v>
      </c>
      <c r="K107" s="290"/>
    </row>
    <row r="108" ht="15" customHeight="1">
      <c r="B108" s="299"/>
      <c r="C108" s="276" t="s">
        <v>2095</v>
      </c>
      <c r="D108" s="276"/>
      <c r="E108" s="276"/>
      <c r="F108" s="298" t="s">
        <v>2096</v>
      </c>
      <c r="G108" s="276"/>
      <c r="H108" s="276" t="s">
        <v>2130</v>
      </c>
      <c r="I108" s="276" t="s">
        <v>2092</v>
      </c>
      <c r="J108" s="276">
        <v>50</v>
      </c>
      <c r="K108" s="290"/>
    </row>
    <row r="109" ht="15" customHeight="1">
      <c r="B109" s="299"/>
      <c r="C109" s="276" t="s">
        <v>2098</v>
      </c>
      <c r="D109" s="276"/>
      <c r="E109" s="276"/>
      <c r="F109" s="298" t="s">
        <v>2090</v>
      </c>
      <c r="G109" s="276"/>
      <c r="H109" s="276" t="s">
        <v>2130</v>
      </c>
      <c r="I109" s="276" t="s">
        <v>2100</v>
      </c>
      <c r="J109" s="276"/>
      <c r="K109" s="290"/>
    </row>
    <row r="110" ht="15" customHeight="1">
      <c r="B110" s="299"/>
      <c r="C110" s="276" t="s">
        <v>2109</v>
      </c>
      <c r="D110" s="276"/>
      <c r="E110" s="276"/>
      <c r="F110" s="298" t="s">
        <v>2096</v>
      </c>
      <c r="G110" s="276"/>
      <c r="H110" s="276" t="s">
        <v>2130</v>
      </c>
      <c r="I110" s="276" t="s">
        <v>2092</v>
      </c>
      <c r="J110" s="276">
        <v>50</v>
      </c>
      <c r="K110" s="290"/>
    </row>
    <row r="111" ht="15" customHeight="1">
      <c r="B111" s="299"/>
      <c r="C111" s="276" t="s">
        <v>2117</v>
      </c>
      <c r="D111" s="276"/>
      <c r="E111" s="276"/>
      <c r="F111" s="298" t="s">
        <v>2096</v>
      </c>
      <c r="G111" s="276"/>
      <c r="H111" s="276" t="s">
        <v>2130</v>
      </c>
      <c r="I111" s="276" t="s">
        <v>2092</v>
      </c>
      <c r="J111" s="276">
        <v>50</v>
      </c>
      <c r="K111" s="290"/>
    </row>
    <row r="112" ht="15" customHeight="1">
      <c r="B112" s="299"/>
      <c r="C112" s="276" t="s">
        <v>2115</v>
      </c>
      <c r="D112" s="276"/>
      <c r="E112" s="276"/>
      <c r="F112" s="298" t="s">
        <v>2096</v>
      </c>
      <c r="G112" s="276"/>
      <c r="H112" s="276" t="s">
        <v>2130</v>
      </c>
      <c r="I112" s="276" t="s">
        <v>2092</v>
      </c>
      <c r="J112" s="276">
        <v>50</v>
      </c>
      <c r="K112" s="290"/>
    </row>
    <row r="113" ht="15" customHeight="1">
      <c r="B113" s="299"/>
      <c r="C113" s="276" t="s">
        <v>58</v>
      </c>
      <c r="D113" s="276"/>
      <c r="E113" s="276"/>
      <c r="F113" s="298" t="s">
        <v>2090</v>
      </c>
      <c r="G113" s="276"/>
      <c r="H113" s="276" t="s">
        <v>2131</v>
      </c>
      <c r="I113" s="276" t="s">
        <v>2092</v>
      </c>
      <c r="J113" s="276">
        <v>20</v>
      </c>
      <c r="K113" s="290"/>
    </row>
    <row r="114" ht="15" customHeight="1">
      <c r="B114" s="299"/>
      <c r="C114" s="276" t="s">
        <v>2132</v>
      </c>
      <c r="D114" s="276"/>
      <c r="E114" s="276"/>
      <c r="F114" s="298" t="s">
        <v>2090</v>
      </c>
      <c r="G114" s="276"/>
      <c r="H114" s="276" t="s">
        <v>2133</v>
      </c>
      <c r="I114" s="276" t="s">
        <v>2092</v>
      </c>
      <c r="J114" s="276">
        <v>120</v>
      </c>
      <c r="K114" s="290"/>
    </row>
    <row r="115" ht="15" customHeight="1">
      <c r="B115" s="299"/>
      <c r="C115" s="276" t="s">
        <v>43</v>
      </c>
      <c r="D115" s="276"/>
      <c r="E115" s="276"/>
      <c r="F115" s="298" t="s">
        <v>2090</v>
      </c>
      <c r="G115" s="276"/>
      <c r="H115" s="276" t="s">
        <v>2134</v>
      </c>
      <c r="I115" s="276" t="s">
        <v>2125</v>
      </c>
      <c r="J115" s="276"/>
      <c r="K115" s="290"/>
    </row>
    <row r="116" ht="15" customHeight="1">
      <c r="B116" s="299"/>
      <c r="C116" s="276" t="s">
        <v>53</v>
      </c>
      <c r="D116" s="276"/>
      <c r="E116" s="276"/>
      <c r="F116" s="298" t="s">
        <v>2090</v>
      </c>
      <c r="G116" s="276"/>
      <c r="H116" s="276" t="s">
        <v>2135</v>
      </c>
      <c r="I116" s="276" t="s">
        <v>2125</v>
      </c>
      <c r="J116" s="276"/>
      <c r="K116" s="290"/>
    </row>
    <row r="117" ht="15" customHeight="1">
      <c r="B117" s="299"/>
      <c r="C117" s="276" t="s">
        <v>62</v>
      </c>
      <c r="D117" s="276"/>
      <c r="E117" s="276"/>
      <c r="F117" s="298" t="s">
        <v>2090</v>
      </c>
      <c r="G117" s="276"/>
      <c r="H117" s="276" t="s">
        <v>2136</v>
      </c>
      <c r="I117" s="276" t="s">
        <v>2137</v>
      </c>
      <c r="J117" s="276"/>
      <c r="K117" s="290"/>
    </row>
    <row r="118" ht="15" customHeight="1">
      <c r="B118" s="302"/>
      <c r="C118" s="308"/>
      <c r="D118" s="308"/>
      <c r="E118" s="308"/>
      <c r="F118" s="308"/>
      <c r="G118" s="308"/>
      <c r="H118" s="308"/>
      <c r="I118" s="308"/>
      <c r="J118" s="308"/>
      <c r="K118" s="304"/>
    </row>
    <row r="119" ht="18.75" customHeight="1">
      <c r="B119" s="309"/>
      <c r="C119" s="273"/>
      <c r="D119" s="273"/>
      <c r="E119" s="273"/>
      <c r="F119" s="310"/>
      <c r="G119" s="273"/>
      <c r="H119" s="273"/>
      <c r="I119" s="273"/>
      <c r="J119" s="273"/>
      <c r="K119" s="309"/>
    </row>
    <row r="120" ht="18.75" customHeight="1">
      <c r="B120" s="284"/>
      <c r="C120" s="284"/>
      <c r="D120" s="284"/>
      <c r="E120" s="284"/>
      <c r="F120" s="284"/>
      <c r="G120" s="284"/>
      <c r="H120" s="284"/>
      <c r="I120" s="284"/>
      <c r="J120" s="284"/>
      <c r="K120" s="284"/>
    </row>
    <row r="121" ht="7.5" customHeight="1">
      <c r="B121" s="311"/>
      <c r="C121" s="312"/>
      <c r="D121" s="312"/>
      <c r="E121" s="312"/>
      <c r="F121" s="312"/>
      <c r="G121" s="312"/>
      <c r="H121" s="312"/>
      <c r="I121" s="312"/>
      <c r="J121" s="312"/>
      <c r="K121" s="313"/>
    </row>
    <row r="122" ht="45" customHeight="1">
      <c r="B122" s="314"/>
      <c r="C122" s="267" t="s">
        <v>2138</v>
      </c>
      <c r="D122" s="267"/>
      <c r="E122" s="267"/>
      <c r="F122" s="267"/>
      <c r="G122" s="267"/>
      <c r="H122" s="267"/>
      <c r="I122" s="267"/>
      <c r="J122" s="267"/>
      <c r="K122" s="315"/>
    </row>
    <row r="123" ht="17.25" customHeight="1">
      <c r="B123" s="316"/>
      <c r="C123" s="291" t="s">
        <v>2084</v>
      </c>
      <c r="D123" s="291"/>
      <c r="E123" s="291"/>
      <c r="F123" s="291" t="s">
        <v>2085</v>
      </c>
      <c r="G123" s="292"/>
      <c r="H123" s="291" t="s">
        <v>59</v>
      </c>
      <c r="I123" s="291" t="s">
        <v>62</v>
      </c>
      <c r="J123" s="291" t="s">
        <v>2086</v>
      </c>
      <c r="K123" s="317"/>
    </row>
    <row r="124" ht="17.25" customHeight="1">
      <c r="B124" s="316"/>
      <c r="C124" s="293" t="s">
        <v>2087</v>
      </c>
      <c r="D124" s="293"/>
      <c r="E124" s="293"/>
      <c r="F124" s="294" t="s">
        <v>2088</v>
      </c>
      <c r="G124" s="295"/>
      <c r="H124" s="293"/>
      <c r="I124" s="293"/>
      <c r="J124" s="293" t="s">
        <v>2089</v>
      </c>
      <c r="K124" s="317"/>
    </row>
    <row r="125" ht="5.25" customHeight="1">
      <c r="B125" s="318"/>
      <c r="C125" s="296"/>
      <c r="D125" s="296"/>
      <c r="E125" s="296"/>
      <c r="F125" s="296"/>
      <c r="G125" s="276"/>
      <c r="H125" s="296"/>
      <c r="I125" s="296"/>
      <c r="J125" s="296"/>
      <c r="K125" s="319"/>
    </row>
    <row r="126" ht="15" customHeight="1">
      <c r="B126" s="318"/>
      <c r="C126" s="276" t="s">
        <v>2093</v>
      </c>
      <c r="D126" s="296"/>
      <c r="E126" s="296"/>
      <c r="F126" s="298" t="s">
        <v>2090</v>
      </c>
      <c r="G126" s="276"/>
      <c r="H126" s="276" t="s">
        <v>2130</v>
      </c>
      <c r="I126" s="276" t="s">
        <v>2092</v>
      </c>
      <c r="J126" s="276">
        <v>120</v>
      </c>
      <c r="K126" s="320"/>
    </row>
    <row r="127" ht="15" customHeight="1">
      <c r="B127" s="318"/>
      <c r="C127" s="276" t="s">
        <v>2139</v>
      </c>
      <c r="D127" s="276"/>
      <c r="E127" s="276"/>
      <c r="F127" s="298" t="s">
        <v>2090</v>
      </c>
      <c r="G127" s="276"/>
      <c r="H127" s="276" t="s">
        <v>2140</v>
      </c>
      <c r="I127" s="276" t="s">
        <v>2092</v>
      </c>
      <c r="J127" s="276" t="s">
        <v>2141</v>
      </c>
      <c r="K127" s="320"/>
    </row>
    <row r="128" ht="15" customHeight="1">
      <c r="B128" s="318"/>
      <c r="C128" s="276" t="s">
        <v>2038</v>
      </c>
      <c r="D128" s="276"/>
      <c r="E128" s="276"/>
      <c r="F128" s="298" t="s">
        <v>2090</v>
      </c>
      <c r="G128" s="276"/>
      <c r="H128" s="276" t="s">
        <v>2142</v>
      </c>
      <c r="I128" s="276" t="s">
        <v>2092</v>
      </c>
      <c r="J128" s="276" t="s">
        <v>2141</v>
      </c>
      <c r="K128" s="320"/>
    </row>
    <row r="129" ht="15" customHeight="1">
      <c r="B129" s="318"/>
      <c r="C129" s="276" t="s">
        <v>2101</v>
      </c>
      <c r="D129" s="276"/>
      <c r="E129" s="276"/>
      <c r="F129" s="298" t="s">
        <v>2096</v>
      </c>
      <c r="G129" s="276"/>
      <c r="H129" s="276" t="s">
        <v>2102</v>
      </c>
      <c r="I129" s="276" t="s">
        <v>2092</v>
      </c>
      <c r="J129" s="276">
        <v>15</v>
      </c>
      <c r="K129" s="320"/>
    </row>
    <row r="130" ht="15" customHeight="1">
      <c r="B130" s="318"/>
      <c r="C130" s="300" t="s">
        <v>2103</v>
      </c>
      <c r="D130" s="300"/>
      <c r="E130" s="300"/>
      <c r="F130" s="301" t="s">
        <v>2096</v>
      </c>
      <c r="G130" s="300"/>
      <c r="H130" s="300" t="s">
        <v>2104</v>
      </c>
      <c r="I130" s="300" t="s">
        <v>2092</v>
      </c>
      <c r="J130" s="300">
        <v>15</v>
      </c>
      <c r="K130" s="320"/>
    </row>
    <row r="131" ht="15" customHeight="1">
      <c r="B131" s="318"/>
      <c r="C131" s="300" t="s">
        <v>2105</v>
      </c>
      <c r="D131" s="300"/>
      <c r="E131" s="300"/>
      <c r="F131" s="301" t="s">
        <v>2096</v>
      </c>
      <c r="G131" s="300"/>
      <c r="H131" s="300" t="s">
        <v>2106</v>
      </c>
      <c r="I131" s="300" t="s">
        <v>2092</v>
      </c>
      <c r="J131" s="300">
        <v>20</v>
      </c>
      <c r="K131" s="320"/>
    </row>
    <row r="132" ht="15" customHeight="1">
      <c r="B132" s="318"/>
      <c r="C132" s="300" t="s">
        <v>2107</v>
      </c>
      <c r="D132" s="300"/>
      <c r="E132" s="300"/>
      <c r="F132" s="301" t="s">
        <v>2096</v>
      </c>
      <c r="G132" s="300"/>
      <c r="H132" s="300" t="s">
        <v>2108</v>
      </c>
      <c r="I132" s="300" t="s">
        <v>2092</v>
      </c>
      <c r="J132" s="300">
        <v>20</v>
      </c>
      <c r="K132" s="320"/>
    </row>
    <row r="133" ht="15" customHeight="1">
      <c r="B133" s="318"/>
      <c r="C133" s="276" t="s">
        <v>2095</v>
      </c>
      <c r="D133" s="276"/>
      <c r="E133" s="276"/>
      <c r="F133" s="298" t="s">
        <v>2096</v>
      </c>
      <c r="G133" s="276"/>
      <c r="H133" s="276" t="s">
        <v>2130</v>
      </c>
      <c r="I133" s="276" t="s">
        <v>2092</v>
      </c>
      <c r="J133" s="276">
        <v>50</v>
      </c>
      <c r="K133" s="320"/>
    </row>
    <row r="134" ht="15" customHeight="1">
      <c r="B134" s="318"/>
      <c r="C134" s="276" t="s">
        <v>2109</v>
      </c>
      <c r="D134" s="276"/>
      <c r="E134" s="276"/>
      <c r="F134" s="298" t="s">
        <v>2096</v>
      </c>
      <c r="G134" s="276"/>
      <c r="H134" s="276" t="s">
        <v>2130</v>
      </c>
      <c r="I134" s="276" t="s">
        <v>2092</v>
      </c>
      <c r="J134" s="276">
        <v>50</v>
      </c>
      <c r="K134" s="320"/>
    </row>
    <row r="135" ht="15" customHeight="1">
      <c r="B135" s="318"/>
      <c r="C135" s="276" t="s">
        <v>2115</v>
      </c>
      <c r="D135" s="276"/>
      <c r="E135" s="276"/>
      <c r="F135" s="298" t="s">
        <v>2096</v>
      </c>
      <c r="G135" s="276"/>
      <c r="H135" s="276" t="s">
        <v>2130</v>
      </c>
      <c r="I135" s="276" t="s">
        <v>2092</v>
      </c>
      <c r="J135" s="276">
        <v>50</v>
      </c>
      <c r="K135" s="320"/>
    </row>
    <row r="136" ht="15" customHeight="1">
      <c r="B136" s="318"/>
      <c r="C136" s="276" t="s">
        <v>2117</v>
      </c>
      <c r="D136" s="276"/>
      <c r="E136" s="276"/>
      <c r="F136" s="298" t="s">
        <v>2096</v>
      </c>
      <c r="G136" s="276"/>
      <c r="H136" s="276" t="s">
        <v>2130</v>
      </c>
      <c r="I136" s="276" t="s">
        <v>2092</v>
      </c>
      <c r="J136" s="276">
        <v>50</v>
      </c>
      <c r="K136" s="320"/>
    </row>
    <row r="137" ht="15" customHeight="1">
      <c r="B137" s="318"/>
      <c r="C137" s="276" t="s">
        <v>2118</v>
      </c>
      <c r="D137" s="276"/>
      <c r="E137" s="276"/>
      <c r="F137" s="298" t="s">
        <v>2096</v>
      </c>
      <c r="G137" s="276"/>
      <c r="H137" s="276" t="s">
        <v>2143</v>
      </c>
      <c r="I137" s="276" t="s">
        <v>2092</v>
      </c>
      <c r="J137" s="276">
        <v>255</v>
      </c>
      <c r="K137" s="320"/>
    </row>
    <row r="138" ht="15" customHeight="1">
      <c r="B138" s="318"/>
      <c r="C138" s="276" t="s">
        <v>2120</v>
      </c>
      <c r="D138" s="276"/>
      <c r="E138" s="276"/>
      <c r="F138" s="298" t="s">
        <v>2090</v>
      </c>
      <c r="G138" s="276"/>
      <c r="H138" s="276" t="s">
        <v>2144</v>
      </c>
      <c r="I138" s="276" t="s">
        <v>2122</v>
      </c>
      <c r="J138" s="276"/>
      <c r="K138" s="320"/>
    </row>
    <row r="139" ht="15" customHeight="1">
      <c r="B139" s="318"/>
      <c r="C139" s="276" t="s">
        <v>2123</v>
      </c>
      <c r="D139" s="276"/>
      <c r="E139" s="276"/>
      <c r="F139" s="298" t="s">
        <v>2090</v>
      </c>
      <c r="G139" s="276"/>
      <c r="H139" s="276" t="s">
        <v>2145</v>
      </c>
      <c r="I139" s="276" t="s">
        <v>2125</v>
      </c>
      <c r="J139" s="276"/>
      <c r="K139" s="320"/>
    </row>
    <row r="140" ht="15" customHeight="1">
      <c r="B140" s="318"/>
      <c r="C140" s="276" t="s">
        <v>2126</v>
      </c>
      <c r="D140" s="276"/>
      <c r="E140" s="276"/>
      <c r="F140" s="298" t="s">
        <v>2090</v>
      </c>
      <c r="G140" s="276"/>
      <c r="H140" s="276" t="s">
        <v>2126</v>
      </c>
      <c r="I140" s="276" t="s">
        <v>2125</v>
      </c>
      <c r="J140" s="276"/>
      <c r="K140" s="320"/>
    </row>
    <row r="141" ht="15" customHeight="1">
      <c r="B141" s="318"/>
      <c r="C141" s="276" t="s">
        <v>43</v>
      </c>
      <c r="D141" s="276"/>
      <c r="E141" s="276"/>
      <c r="F141" s="298" t="s">
        <v>2090</v>
      </c>
      <c r="G141" s="276"/>
      <c r="H141" s="276" t="s">
        <v>2146</v>
      </c>
      <c r="I141" s="276" t="s">
        <v>2125</v>
      </c>
      <c r="J141" s="276"/>
      <c r="K141" s="320"/>
    </row>
    <row r="142" ht="15" customHeight="1">
      <c r="B142" s="318"/>
      <c r="C142" s="276" t="s">
        <v>2147</v>
      </c>
      <c r="D142" s="276"/>
      <c r="E142" s="276"/>
      <c r="F142" s="298" t="s">
        <v>2090</v>
      </c>
      <c r="G142" s="276"/>
      <c r="H142" s="276" t="s">
        <v>2148</v>
      </c>
      <c r="I142" s="276" t="s">
        <v>2125</v>
      </c>
      <c r="J142" s="276"/>
      <c r="K142" s="320"/>
    </row>
    <row r="143" ht="15" customHeight="1">
      <c r="B143" s="321"/>
      <c r="C143" s="322"/>
      <c r="D143" s="322"/>
      <c r="E143" s="322"/>
      <c r="F143" s="322"/>
      <c r="G143" s="322"/>
      <c r="H143" s="322"/>
      <c r="I143" s="322"/>
      <c r="J143" s="322"/>
      <c r="K143" s="323"/>
    </row>
    <row r="144" ht="18.75" customHeight="1">
      <c r="B144" s="273"/>
      <c r="C144" s="273"/>
      <c r="D144" s="273"/>
      <c r="E144" s="273"/>
      <c r="F144" s="310"/>
      <c r="G144" s="273"/>
      <c r="H144" s="273"/>
      <c r="I144" s="273"/>
      <c r="J144" s="273"/>
      <c r="K144" s="273"/>
    </row>
    <row r="145" ht="18.75" customHeight="1">
      <c r="B145" s="284"/>
      <c r="C145" s="284"/>
      <c r="D145" s="284"/>
      <c r="E145" s="284"/>
      <c r="F145" s="284"/>
      <c r="G145" s="284"/>
      <c r="H145" s="284"/>
      <c r="I145" s="284"/>
      <c r="J145" s="284"/>
      <c r="K145" s="284"/>
    </row>
    <row r="146" ht="7.5" customHeight="1">
      <c r="B146" s="285"/>
      <c r="C146" s="286"/>
      <c r="D146" s="286"/>
      <c r="E146" s="286"/>
      <c r="F146" s="286"/>
      <c r="G146" s="286"/>
      <c r="H146" s="286"/>
      <c r="I146" s="286"/>
      <c r="J146" s="286"/>
      <c r="K146" s="287"/>
    </row>
    <row r="147" ht="45" customHeight="1">
      <c r="B147" s="288"/>
      <c r="C147" s="289" t="s">
        <v>2149</v>
      </c>
      <c r="D147" s="289"/>
      <c r="E147" s="289"/>
      <c r="F147" s="289"/>
      <c r="G147" s="289"/>
      <c r="H147" s="289"/>
      <c r="I147" s="289"/>
      <c r="J147" s="289"/>
      <c r="K147" s="290"/>
    </row>
    <row r="148" ht="17.25" customHeight="1">
      <c r="B148" s="288"/>
      <c r="C148" s="291" t="s">
        <v>2084</v>
      </c>
      <c r="D148" s="291"/>
      <c r="E148" s="291"/>
      <c r="F148" s="291" t="s">
        <v>2085</v>
      </c>
      <c r="G148" s="292"/>
      <c r="H148" s="291" t="s">
        <v>59</v>
      </c>
      <c r="I148" s="291" t="s">
        <v>62</v>
      </c>
      <c r="J148" s="291" t="s">
        <v>2086</v>
      </c>
      <c r="K148" s="290"/>
    </row>
    <row r="149" ht="17.25" customHeight="1">
      <c r="B149" s="288"/>
      <c r="C149" s="293" t="s">
        <v>2087</v>
      </c>
      <c r="D149" s="293"/>
      <c r="E149" s="293"/>
      <c r="F149" s="294" t="s">
        <v>2088</v>
      </c>
      <c r="G149" s="295"/>
      <c r="H149" s="293"/>
      <c r="I149" s="293"/>
      <c r="J149" s="293" t="s">
        <v>2089</v>
      </c>
      <c r="K149" s="290"/>
    </row>
    <row r="150" ht="5.25" customHeight="1">
      <c r="B150" s="299"/>
      <c r="C150" s="296"/>
      <c r="D150" s="296"/>
      <c r="E150" s="296"/>
      <c r="F150" s="296"/>
      <c r="G150" s="297"/>
      <c r="H150" s="296"/>
      <c r="I150" s="296"/>
      <c r="J150" s="296"/>
      <c r="K150" s="320"/>
    </row>
    <row r="151" ht="15" customHeight="1">
      <c r="B151" s="299"/>
      <c r="C151" s="324" t="s">
        <v>2093</v>
      </c>
      <c r="D151" s="276"/>
      <c r="E151" s="276"/>
      <c r="F151" s="325" t="s">
        <v>2090</v>
      </c>
      <c r="G151" s="276"/>
      <c r="H151" s="324" t="s">
        <v>2130</v>
      </c>
      <c r="I151" s="324" t="s">
        <v>2092</v>
      </c>
      <c r="J151" s="324">
        <v>120</v>
      </c>
      <c r="K151" s="320"/>
    </row>
    <row r="152" ht="15" customHeight="1">
      <c r="B152" s="299"/>
      <c r="C152" s="324" t="s">
        <v>2139</v>
      </c>
      <c r="D152" s="276"/>
      <c r="E152" s="276"/>
      <c r="F152" s="325" t="s">
        <v>2090</v>
      </c>
      <c r="G152" s="276"/>
      <c r="H152" s="324" t="s">
        <v>2150</v>
      </c>
      <c r="I152" s="324" t="s">
        <v>2092</v>
      </c>
      <c r="J152" s="324" t="s">
        <v>2141</v>
      </c>
      <c r="K152" s="320"/>
    </row>
    <row r="153" ht="15" customHeight="1">
      <c r="B153" s="299"/>
      <c r="C153" s="324" t="s">
        <v>2038</v>
      </c>
      <c r="D153" s="276"/>
      <c r="E153" s="276"/>
      <c r="F153" s="325" t="s">
        <v>2090</v>
      </c>
      <c r="G153" s="276"/>
      <c r="H153" s="324" t="s">
        <v>2151</v>
      </c>
      <c r="I153" s="324" t="s">
        <v>2092</v>
      </c>
      <c r="J153" s="324" t="s">
        <v>2141</v>
      </c>
      <c r="K153" s="320"/>
    </row>
    <row r="154" ht="15" customHeight="1">
      <c r="B154" s="299"/>
      <c r="C154" s="324" t="s">
        <v>2095</v>
      </c>
      <c r="D154" s="276"/>
      <c r="E154" s="276"/>
      <c r="F154" s="325" t="s">
        <v>2096</v>
      </c>
      <c r="G154" s="276"/>
      <c r="H154" s="324" t="s">
        <v>2130</v>
      </c>
      <c r="I154" s="324" t="s">
        <v>2092</v>
      </c>
      <c r="J154" s="324">
        <v>50</v>
      </c>
      <c r="K154" s="320"/>
    </row>
    <row r="155" ht="15" customHeight="1">
      <c r="B155" s="299"/>
      <c r="C155" s="324" t="s">
        <v>2098</v>
      </c>
      <c r="D155" s="276"/>
      <c r="E155" s="276"/>
      <c r="F155" s="325" t="s">
        <v>2090</v>
      </c>
      <c r="G155" s="276"/>
      <c r="H155" s="324" t="s">
        <v>2130</v>
      </c>
      <c r="I155" s="324" t="s">
        <v>2100</v>
      </c>
      <c r="J155" s="324"/>
      <c r="K155" s="320"/>
    </row>
    <row r="156" ht="15" customHeight="1">
      <c r="B156" s="299"/>
      <c r="C156" s="324" t="s">
        <v>2109</v>
      </c>
      <c r="D156" s="276"/>
      <c r="E156" s="276"/>
      <c r="F156" s="325" t="s">
        <v>2096</v>
      </c>
      <c r="G156" s="276"/>
      <c r="H156" s="324" t="s">
        <v>2130</v>
      </c>
      <c r="I156" s="324" t="s">
        <v>2092</v>
      </c>
      <c r="J156" s="324">
        <v>50</v>
      </c>
      <c r="K156" s="320"/>
    </row>
    <row r="157" ht="15" customHeight="1">
      <c r="B157" s="299"/>
      <c r="C157" s="324" t="s">
        <v>2117</v>
      </c>
      <c r="D157" s="276"/>
      <c r="E157" s="276"/>
      <c r="F157" s="325" t="s">
        <v>2096</v>
      </c>
      <c r="G157" s="276"/>
      <c r="H157" s="324" t="s">
        <v>2130</v>
      </c>
      <c r="I157" s="324" t="s">
        <v>2092</v>
      </c>
      <c r="J157" s="324">
        <v>50</v>
      </c>
      <c r="K157" s="320"/>
    </row>
    <row r="158" ht="15" customHeight="1">
      <c r="B158" s="299"/>
      <c r="C158" s="324" t="s">
        <v>2115</v>
      </c>
      <c r="D158" s="276"/>
      <c r="E158" s="276"/>
      <c r="F158" s="325" t="s">
        <v>2096</v>
      </c>
      <c r="G158" s="276"/>
      <c r="H158" s="324" t="s">
        <v>2130</v>
      </c>
      <c r="I158" s="324" t="s">
        <v>2092</v>
      </c>
      <c r="J158" s="324">
        <v>50</v>
      </c>
      <c r="K158" s="320"/>
    </row>
    <row r="159" ht="15" customHeight="1">
      <c r="B159" s="299"/>
      <c r="C159" s="324" t="s">
        <v>97</v>
      </c>
      <c r="D159" s="276"/>
      <c r="E159" s="276"/>
      <c r="F159" s="325" t="s">
        <v>2090</v>
      </c>
      <c r="G159" s="276"/>
      <c r="H159" s="324" t="s">
        <v>2152</v>
      </c>
      <c r="I159" s="324" t="s">
        <v>2092</v>
      </c>
      <c r="J159" s="324" t="s">
        <v>2153</v>
      </c>
      <c r="K159" s="320"/>
    </row>
    <row r="160" ht="15" customHeight="1">
      <c r="B160" s="299"/>
      <c r="C160" s="324" t="s">
        <v>2154</v>
      </c>
      <c r="D160" s="276"/>
      <c r="E160" s="276"/>
      <c r="F160" s="325" t="s">
        <v>2090</v>
      </c>
      <c r="G160" s="276"/>
      <c r="H160" s="324" t="s">
        <v>2155</v>
      </c>
      <c r="I160" s="324" t="s">
        <v>2125</v>
      </c>
      <c r="J160" s="324"/>
      <c r="K160" s="320"/>
    </row>
    <row r="161" ht="15" customHeight="1">
      <c r="B161" s="326"/>
      <c r="C161" s="308"/>
      <c r="D161" s="308"/>
      <c r="E161" s="308"/>
      <c r="F161" s="308"/>
      <c r="G161" s="308"/>
      <c r="H161" s="308"/>
      <c r="I161" s="308"/>
      <c r="J161" s="308"/>
      <c r="K161" s="327"/>
    </row>
    <row r="162" ht="18.75" customHeight="1">
      <c r="B162" s="273"/>
      <c r="C162" s="276"/>
      <c r="D162" s="276"/>
      <c r="E162" s="276"/>
      <c r="F162" s="298"/>
      <c r="G162" s="276"/>
      <c r="H162" s="276"/>
      <c r="I162" s="276"/>
      <c r="J162" s="276"/>
      <c r="K162" s="273"/>
    </row>
    <row r="163" ht="18.75" customHeight="1">
      <c r="B163" s="284"/>
      <c r="C163" s="284"/>
      <c r="D163" s="284"/>
      <c r="E163" s="284"/>
      <c r="F163" s="284"/>
      <c r="G163" s="284"/>
      <c r="H163" s="284"/>
      <c r="I163" s="284"/>
      <c r="J163" s="284"/>
      <c r="K163" s="284"/>
    </row>
    <row r="164" ht="7.5" customHeight="1">
      <c r="B164" s="263"/>
      <c r="C164" s="264"/>
      <c r="D164" s="264"/>
      <c r="E164" s="264"/>
      <c r="F164" s="264"/>
      <c r="G164" s="264"/>
      <c r="H164" s="264"/>
      <c r="I164" s="264"/>
      <c r="J164" s="264"/>
      <c r="K164" s="265"/>
    </row>
    <row r="165" ht="45" customHeight="1">
      <c r="B165" s="266"/>
      <c r="C165" s="267" t="s">
        <v>2156</v>
      </c>
      <c r="D165" s="267"/>
      <c r="E165" s="267"/>
      <c r="F165" s="267"/>
      <c r="G165" s="267"/>
      <c r="H165" s="267"/>
      <c r="I165" s="267"/>
      <c r="J165" s="267"/>
      <c r="K165" s="268"/>
    </row>
    <row r="166" ht="17.25" customHeight="1">
      <c r="B166" s="266"/>
      <c r="C166" s="291" t="s">
        <v>2084</v>
      </c>
      <c r="D166" s="291"/>
      <c r="E166" s="291"/>
      <c r="F166" s="291" t="s">
        <v>2085</v>
      </c>
      <c r="G166" s="328"/>
      <c r="H166" s="329" t="s">
        <v>59</v>
      </c>
      <c r="I166" s="329" t="s">
        <v>62</v>
      </c>
      <c r="J166" s="291" t="s">
        <v>2086</v>
      </c>
      <c r="K166" s="268"/>
    </row>
    <row r="167" ht="17.25" customHeight="1">
      <c r="B167" s="269"/>
      <c r="C167" s="293" t="s">
        <v>2087</v>
      </c>
      <c r="D167" s="293"/>
      <c r="E167" s="293"/>
      <c r="F167" s="294" t="s">
        <v>2088</v>
      </c>
      <c r="G167" s="330"/>
      <c r="H167" s="331"/>
      <c r="I167" s="331"/>
      <c r="J167" s="293" t="s">
        <v>2089</v>
      </c>
      <c r="K167" s="271"/>
    </row>
    <row r="168" ht="5.25" customHeight="1">
      <c r="B168" s="299"/>
      <c r="C168" s="296"/>
      <c r="D168" s="296"/>
      <c r="E168" s="296"/>
      <c r="F168" s="296"/>
      <c r="G168" s="297"/>
      <c r="H168" s="296"/>
      <c r="I168" s="296"/>
      <c r="J168" s="296"/>
      <c r="K168" s="320"/>
    </row>
    <row r="169" ht="15" customHeight="1">
      <c r="B169" s="299"/>
      <c r="C169" s="276" t="s">
        <v>2093</v>
      </c>
      <c r="D169" s="276"/>
      <c r="E169" s="276"/>
      <c r="F169" s="298" t="s">
        <v>2090</v>
      </c>
      <c r="G169" s="276"/>
      <c r="H169" s="276" t="s">
        <v>2130</v>
      </c>
      <c r="I169" s="276" t="s">
        <v>2092</v>
      </c>
      <c r="J169" s="276">
        <v>120</v>
      </c>
      <c r="K169" s="320"/>
    </row>
    <row r="170" ht="15" customHeight="1">
      <c r="B170" s="299"/>
      <c r="C170" s="276" t="s">
        <v>2139</v>
      </c>
      <c r="D170" s="276"/>
      <c r="E170" s="276"/>
      <c r="F170" s="298" t="s">
        <v>2090</v>
      </c>
      <c r="G170" s="276"/>
      <c r="H170" s="276" t="s">
        <v>2140</v>
      </c>
      <c r="I170" s="276" t="s">
        <v>2092</v>
      </c>
      <c r="J170" s="276" t="s">
        <v>2141</v>
      </c>
      <c r="K170" s="320"/>
    </row>
    <row r="171" ht="15" customHeight="1">
      <c r="B171" s="299"/>
      <c r="C171" s="276" t="s">
        <v>2038</v>
      </c>
      <c r="D171" s="276"/>
      <c r="E171" s="276"/>
      <c r="F171" s="298" t="s">
        <v>2090</v>
      </c>
      <c r="G171" s="276"/>
      <c r="H171" s="276" t="s">
        <v>2157</v>
      </c>
      <c r="I171" s="276" t="s">
        <v>2092</v>
      </c>
      <c r="J171" s="276" t="s">
        <v>2141</v>
      </c>
      <c r="K171" s="320"/>
    </row>
    <row r="172" ht="15" customHeight="1">
      <c r="B172" s="299"/>
      <c r="C172" s="276" t="s">
        <v>2095</v>
      </c>
      <c r="D172" s="276"/>
      <c r="E172" s="276"/>
      <c r="F172" s="298" t="s">
        <v>2096</v>
      </c>
      <c r="G172" s="276"/>
      <c r="H172" s="276" t="s">
        <v>2157</v>
      </c>
      <c r="I172" s="276" t="s">
        <v>2092</v>
      </c>
      <c r="J172" s="276">
        <v>50</v>
      </c>
      <c r="K172" s="320"/>
    </row>
    <row r="173" ht="15" customHeight="1">
      <c r="B173" s="299"/>
      <c r="C173" s="276" t="s">
        <v>2098</v>
      </c>
      <c r="D173" s="276"/>
      <c r="E173" s="276"/>
      <c r="F173" s="298" t="s">
        <v>2090</v>
      </c>
      <c r="G173" s="276"/>
      <c r="H173" s="276" t="s">
        <v>2157</v>
      </c>
      <c r="I173" s="276" t="s">
        <v>2100</v>
      </c>
      <c r="J173" s="276"/>
      <c r="K173" s="320"/>
    </row>
    <row r="174" ht="15" customHeight="1">
      <c r="B174" s="299"/>
      <c r="C174" s="276" t="s">
        <v>2109</v>
      </c>
      <c r="D174" s="276"/>
      <c r="E174" s="276"/>
      <c r="F174" s="298" t="s">
        <v>2096</v>
      </c>
      <c r="G174" s="276"/>
      <c r="H174" s="276" t="s">
        <v>2157</v>
      </c>
      <c r="I174" s="276" t="s">
        <v>2092</v>
      </c>
      <c r="J174" s="276">
        <v>50</v>
      </c>
      <c r="K174" s="320"/>
    </row>
    <row r="175" ht="15" customHeight="1">
      <c r="B175" s="299"/>
      <c r="C175" s="276" t="s">
        <v>2117</v>
      </c>
      <c r="D175" s="276"/>
      <c r="E175" s="276"/>
      <c r="F175" s="298" t="s">
        <v>2096</v>
      </c>
      <c r="G175" s="276"/>
      <c r="H175" s="276" t="s">
        <v>2157</v>
      </c>
      <c r="I175" s="276" t="s">
        <v>2092</v>
      </c>
      <c r="J175" s="276">
        <v>50</v>
      </c>
      <c r="K175" s="320"/>
    </row>
    <row r="176" ht="15" customHeight="1">
      <c r="B176" s="299"/>
      <c r="C176" s="276" t="s">
        <v>2115</v>
      </c>
      <c r="D176" s="276"/>
      <c r="E176" s="276"/>
      <c r="F176" s="298" t="s">
        <v>2096</v>
      </c>
      <c r="G176" s="276"/>
      <c r="H176" s="276" t="s">
        <v>2157</v>
      </c>
      <c r="I176" s="276" t="s">
        <v>2092</v>
      </c>
      <c r="J176" s="276">
        <v>50</v>
      </c>
      <c r="K176" s="320"/>
    </row>
    <row r="177" ht="15" customHeight="1">
      <c r="B177" s="299"/>
      <c r="C177" s="276" t="s">
        <v>151</v>
      </c>
      <c r="D177" s="276"/>
      <c r="E177" s="276"/>
      <c r="F177" s="298" t="s">
        <v>2090</v>
      </c>
      <c r="G177" s="276"/>
      <c r="H177" s="276" t="s">
        <v>2158</v>
      </c>
      <c r="I177" s="276" t="s">
        <v>2159</v>
      </c>
      <c r="J177" s="276"/>
      <c r="K177" s="320"/>
    </row>
    <row r="178" ht="15" customHeight="1">
      <c r="B178" s="299"/>
      <c r="C178" s="276" t="s">
        <v>62</v>
      </c>
      <c r="D178" s="276"/>
      <c r="E178" s="276"/>
      <c r="F178" s="298" t="s">
        <v>2090</v>
      </c>
      <c r="G178" s="276"/>
      <c r="H178" s="276" t="s">
        <v>2160</v>
      </c>
      <c r="I178" s="276" t="s">
        <v>2161</v>
      </c>
      <c r="J178" s="276">
        <v>1</v>
      </c>
      <c r="K178" s="320"/>
    </row>
    <row r="179" ht="15" customHeight="1">
      <c r="B179" s="299"/>
      <c r="C179" s="276" t="s">
        <v>58</v>
      </c>
      <c r="D179" s="276"/>
      <c r="E179" s="276"/>
      <c r="F179" s="298" t="s">
        <v>2090</v>
      </c>
      <c r="G179" s="276"/>
      <c r="H179" s="276" t="s">
        <v>2162</v>
      </c>
      <c r="I179" s="276" t="s">
        <v>2092</v>
      </c>
      <c r="J179" s="276">
        <v>20</v>
      </c>
      <c r="K179" s="320"/>
    </row>
    <row r="180" ht="15" customHeight="1">
      <c r="B180" s="299"/>
      <c r="C180" s="276" t="s">
        <v>59</v>
      </c>
      <c r="D180" s="276"/>
      <c r="E180" s="276"/>
      <c r="F180" s="298" t="s">
        <v>2090</v>
      </c>
      <c r="G180" s="276"/>
      <c r="H180" s="276" t="s">
        <v>2163</v>
      </c>
      <c r="I180" s="276" t="s">
        <v>2092</v>
      </c>
      <c r="J180" s="276">
        <v>255</v>
      </c>
      <c r="K180" s="320"/>
    </row>
    <row r="181" ht="15" customHeight="1">
      <c r="B181" s="299"/>
      <c r="C181" s="276" t="s">
        <v>152</v>
      </c>
      <c r="D181" s="276"/>
      <c r="E181" s="276"/>
      <c r="F181" s="298" t="s">
        <v>2090</v>
      </c>
      <c r="G181" s="276"/>
      <c r="H181" s="276" t="s">
        <v>2054</v>
      </c>
      <c r="I181" s="276" t="s">
        <v>2092</v>
      </c>
      <c r="J181" s="276">
        <v>10</v>
      </c>
      <c r="K181" s="320"/>
    </row>
    <row r="182" ht="15" customHeight="1">
      <c r="B182" s="299"/>
      <c r="C182" s="276" t="s">
        <v>153</v>
      </c>
      <c r="D182" s="276"/>
      <c r="E182" s="276"/>
      <c r="F182" s="298" t="s">
        <v>2090</v>
      </c>
      <c r="G182" s="276"/>
      <c r="H182" s="276" t="s">
        <v>2164</v>
      </c>
      <c r="I182" s="276" t="s">
        <v>2125</v>
      </c>
      <c r="J182" s="276"/>
      <c r="K182" s="320"/>
    </row>
    <row r="183" ht="15" customHeight="1">
      <c r="B183" s="299"/>
      <c r="C183" s="276" t="s">
        <v>2165</v>
      </c>
      <c r="D183" s="276"/>
      <c r="E183" s="276"/>
      <c r="F183" s="298" t="s">
        <v>2090</v>
      </c>
      <c r="G183" s="276"/>
      <c r="H183" s="276" t="s">
        <v>2166</v>
      </c>
      <c r="I183" s="276" t="s">
        <v>2125</v>
      </c>
      <c r="J183" s="276"/>
      <c r="K183" s="320"/>
    </row>
    <row r="184" ht="15" customHeight="1">
      <c r="B184" s="299"/>
      <c r="C184" s="276" t="s">
        <v>2154</v>
      </c>
      <c r="D184" s="276"/>
      <c r="E184" s="276"/>
      <c r="F184" s="298" t="s">
        <v>2090</v>
      </c>
      <c r="G184" s="276"/>
      <c r="H184" s="276" t="s">
        <v>2167</v>
      </c>
      <c r="I184" s="276" t="s">
        <v>2125</v>
      </c>
      <c r="J184" s="276"/>
      <c r="K184" s="320"/>
    </row>
    <row r="185" ht="15" customHeight="1">
      <c r="B185" s="299"/>
      <c r="C185" s="276" t="s">
        <v>155</v>
      </c>
      <c r="D185" s="276"/>
      <c r="E185" s="276"/>
      <c r="F185" s="298" t="s">
        <v>2096</v>
      </c>
      <c r="G185" s="276"/>
      <c r="H185" s="276" t="s">
        <v>2168</v>
      </c>
      <c r="I185" s="276" t="s">
        <v>2092</v>
      </c>
      <c r="J185" s="276">
        <v>50</v>
      </c>
      <c r="K185" s="320"/>
    </row>
    <row r="186" ht="15" customHeight="1">
      <c r="B186" s="299"/>
      <c r="C186" s="276" t="s">
        <v>2169</v>
      </c>
      <c r="D186" s="276"/>
      <c r="E186" s="276"/>
      <c r="F186" s="298" t="s">
        <v>2096</v>
      </c>
      <c r="G186" s="276"/>
      <c r="H186" s="276" t="s">
        <v>2170</v>
      </c>
      <c r="I186" s="276" t="s">
        <v>2171</v>
      </c>
      <c r="J186" s="276"/>
      <c r="K186" s="320"/>
    </row>
    <row r="187" ht="15" customHeight="1">
      <c r="B187" s="299"/>
      <c r="C187" s="276" t="s">
        <v>2172</v>
      </c>
      <c r="D187" s="276"/>
      <c r="E187" s="276"/>
      <c r="F187" s="298" t="s">
        <v>2096</v>
      </c>
      <c r="G187" s="276"/>
      <c r="H187" s="276" t="s">
        <v>2173</v>
      </c>
      <c r="I187" s="276" t="s">
        <v>2171</v>
      </c>
      <c r="J187" s="276"/>
      <c r="K187" s="320"/>
    </row>
    <row r="188" ht="15" customHeight="1">
      <c r="B188" s="299"/>
      <c r="C188" s="276" t="s">
        <v>2174</v>
      </c>
      <c r="D188" s="276"/>
      <c r="E188" s="276"/>
      <c r="F188" s="298" t="s">
        <v>2096</v>
      </c>
      <c r="G188" s="276"/>
      <c r="H188" s="276" t="s">
        <v>2175</v>
      </c>
      <c r="I188" s="276" t="s">
        <v>2171</v>
      </c>
      <c r="J188" s="276"/>
      <c r="K188" s="320"/>
    </row>
    <row r="189" ht="15" customHeight="1">
      <c r="B189" s="299"/>
      <c r="C189" s="332" t="s">
        <v>2176</v>
      </c>
      <c r="D189" s="276"/>
      <c r="E189" s="276"/>
      <c r="F189" s="298" t="s">
        <v>2096</v>
      </c>
      <c r="G189" s="276"/>
      <c r="H189" s="276" t="s">
        <v>2177</v>
      </c>
      <c r="I189" s="276" t="s">
        <v>2178</v>
      </c>
      <c r="J189" s="333" t="s">
        <v>2179</v>
      </c>
      <c r="K189" s="320"/>
    </row>
    <row r="190" ht="15" customHeight="1">
      <c r="B190" s="299"/>
      <c r="C190" s="283" t="s">
        <v>47</v>
      </c>
      <c r="D190" s="276"/>
      <c r="E190" s="276"/>
      <c r="F190" s="298" t="s">
        <v>2090</v>
      </c>
      <c r="G190" s="276"/>
      <c r="H190" s="273" t="s">
        <v>2180</v>
      </c>
      <c r="I190" s="276" t="s">
        <v>2181</v>
      </c>
      <c r="J190" s="276"/>
      <c r="K190" s="320"/>
    </row>
    <row r="191" ht="15" customHeight="1">
      <c r="B191" s="299"/>
      <c r="C191" s="283" t="s">
        <v>2182</v>
      </c>
      <c r="D191" s="276"/>
      <c r="E191" s="276"/>
      <c r="F191" s="298" t="s">
        <v>2090</v>
      </c>
      <c r="G191" s="276"/>
      <c r="H191" s="276" t="s">
        <v>2183</v>
      </c>
      <c r="I191" s="276" t="s">
        <v>2125</v>
      </c>
      <c r="J191" s="276"/>
      <c r="K191" s="320"/>
    </row>
    <row r="192" ht="15" customHeight="1">
      <c r="B192" s="299"/>
      <c r="C192" s="283" t="s">
        <v>2184</v>
      </c>
      <c r="D192" s="276"/>
      <c r="E192" s="276"/>
      <c r="F192" s="298" t="s">
        <v>2090</v>
      </c>
      <c r="G192" s="276"/>
      <c r="H192" s="276" t="s">
        <v>2185</v>
      </c>
      <c r="I192" s="276" t="s">
        <v>2125</v>
      </c>
      <c r="J192" s="276"/>
      <c r="K192" s="320"/>
    </row>
    <row r="193" ht="15" customHeight="1">
      <c r="B193" s="299"/>
      <c r="C193" s="283" t="s">
        <v>2186</v>
      </c>
      <c r="D193" s="276"/>
      <c r="E193" s="276"/>
      <c r="F193" s="298" t="s">
        <v>2096</v>
      </c>
      <c r="G193" s="276"/>
      <c r="H193" s="276" t="s">
        <v>2187</v>
      </c>
      <c r="I193" s="276" t="s">
        <v>2125</v>
      </c>
      <c r="J193" s="276"/>
      <c r="K193" s="320"/>
    </row>
    <row r="194" ht="15" customHeight="1">
      <c r="B194" s="326"/>
      <c r="C194" s="334"/>
      <c r="D194" s="308"/>
      <c r="E194" s="308"/>
      <c r="F194" s="308"/>
      <c r="G194" s="308"/>
      <c r="H194" s="308"/>
      <c r="I194" s="308"/>
      <c r="J194" s="308"/>
      <c r="K194" s="327"/>
    </row>
    <row r="195" ht="18.75" customHeight="1">
      <c r="B195" s="273"/>
      <c r="C195" s="276"/>
      <c r="D195" s="276"/>
      <c r="E195" s="276"/>
      <c r="F195" s="298"/>
      <c r="G195" s="276"/>
      <c r="H195" s="276"/>
      <c r="I195" s="276"/>
      <c r="J195" s="276"/>
      <c r="K195" s="273"/>
    </row>
    <row r="196" ht="18.75" customHeight="1">
      <c r="B196" s="273"/>
      <c r="C196" s="276"/>
      <c r="D196" s="276"/>
      <c r="E196" s="276"/>
      <c r="F196" s="298"/>
      <c r="G196" s="276"/>
      <c r="H196" s="276"/>
      <c r="I196" s="276"/>
      <c r="J196" s="276"/>
      <c r="K196" s="273"/>
    </row>
    <row r="197" ht="18.75" customHeight="1">
      <c r="B197" s="284"/>
      <c r="C197" s="284"/>
      <c r="D197" s="284"/>
      <c r="E197" s="284"/>
      <c r="F197" s="284"/>
      <c r="G197" s="284"/>
      <c r="H197" s="284"/>
      <c r="I197" s="284"/>
      <c r="J197" s="284"/>
      <c r="K197" s="284"/>
    </row>
    <row r="198" ht="13.5">
      <c r="B198" s="263"/>
      <c r="C198" s="264"/>
      <c r="D198" s="264"/>
      <c r="E198" s="264"/>
      <c r="F198" s="264"/>
      <c r="G198" s="264"/>
      <c r="H198" s="264"/>
      <c r="I198" s="264"/>
      <c r="J198" s="264"/>
      <c r="K198" s="265"/>
    </row>
    <row r="199" ht="21">
      <c r="B199" s="266"/>
      <c r="C199" s="267" t="s">
        <v>2188</v>
      </c>
      <c r="D199" s="267"/>
      <c r="E199" s="267"/>
      <c r="F199" s="267"/>
      <c r="G199" s="267"/>
      <c r="H199" s="267"/>
      <c r="I199" s="267"/>
      <c r="J199" s="267"/>
      <c r="K199" s="268"/>
    </row>
    <row r="200" ht="25.5" customHeight="1">
      <c r="B200" s="266"/>
      <c r="C200" s="335" t="s">
        <v>2189</v>
      </c>
      <c r="D200" s="335"/>
      <c r="E200" s="335"/>
      <c r="F200" s="335" t="s">
        <v>2190</v>
      </c>
      <c r="G200" s="336"/>
      <c r="H200" s="335" t="s">
        <v>2191</v>
      </c>
      <c r="I200" s="335"/>
      <c r="J200" s="335"/>
      <c r="K200" s="268"/>
    </row>
    <row r="201" ht="5.25" customHeight="1">
      <c r="B201" s="299"/>
      <c r="C201" s="296"/>
      <c r="D201" s="296"/>
      <c r="E201" s="296"/>
      <c r="F201" s="296"/>
      <c r="G201" s="276"/>
      <c r="H201" s="296"/>
      <c r="I201" s="296"/>
      <c r="J201" s="296"/>
      <c r="K201" s="320"/>
    </row>
    <row r="202" ht="15" customHeight="1">
      <c r="B202" s="299"/>
      <c r="C202" s="276" t="s">
        <v>2181</v>
      </c>
      <c r="D202" s="276"/>
      <c r="E202" s="276"/>
      <c r="F202" s="298" t="s">
        <v>48</v>
      </c>
      <c r="G202" s="276"/>
      <c r="H202" s="276" t="s">
        <v>2192</v>
      </c>
      <c r="I202" s="276"/>
      <c r="J202" s="276"/>
      <c r="K202" s="320"/>
    </row>
    <row r="203" ht="15" customHeight="1">
      <c r="B203" s="299"/>
      <c r="C203" s="305"/>
      <c r="D203" s="276"/>
      <c r="E203" s="276"/>
      <c r="F203" s="298" t="s">
        <v>49</v>
      </c>
      <c r="G203" s="276"/>
      <c r="H203" s="276" t="s">
        <v>2193</v>
      </c>
      <c r="I203" s="276"/>
      <c r="J203" s="276"/>
      <c r="K203" s="320"/>
    </row>
    <row r="204" ht="15" customHeight="1">
      <c r="B204" s="299"/>
      <c r="C204" s="305"/>
      <c r="D204" s="276"/>
      <c r="E204" s="276"/>
      <c r="F204" s="298" t="s">
        <v>52</v>
      </c>
      <c r="G204" s="276"/>
      <c r="H204" s="276" t="s">
        <v>2194</v>
      </c>
      <c r="I204" s="276"/>
      <c r="J204" s="276"/>
      <c r="K204" s="320"/>
    </row>
    <row r="205" ht="15" customHeight="1">
      <c r="B205" s="299"/>
      <c r="C205" s="276"/>
      <c r="D205" s="276"/>
      <c r="E205" s="276"/>
      <c r="F205" s="298" t="s">
        <v>50</v>
      </c>
      <c r="G205" s="276"/>
      <c r="H205" s="276" t="s">
        <v>2195</v>
      </c>
      <c r="I205" s="276"/>
      <c r="J205" s="276"/>
      <c r="K205" s="320"/>
    </row>
    <row r="206" ht="15" customHeight="1">
      <c r="B206" s="299"/>
      <c r="C206" s="276"/>
      <c r="D206" s="276"/>
      <c r="E206" s="276"/>
      <c r="F206" s="298" t="s">
        <v>51</v>
      </c>
      <c r="G206" s="276"/>
      <c r="H206" s="276" t="s">
        <v>2196</v>
      </c>
      <c r="I206" s="276"/>
      <c r="J206" s="276"/>
      <c r="K206" s="320"/>
    </row>
    <row r="207" ht="15" customHeight="1">
      <c r="B207" s="299"/>
      <c r="C207" s="276"/>
      <c r="D207" s="276"/>
      <c r="E207" s="276"/>
      <c r="F207" s="298"/>
      <c r="G207" s="276"/>
      <c r="H207" s="276"/>
      <c r="I207" s="276"/>
      <c r="J207" s="276"/>
      <c r="K207" s="320"/>
    </row>
    <row r="208" ht="15" customHeight="1">
      <c r="B208" s="299"/>
      <c r="C208" s="276" t="s">
        <v>2137</v>
      </c>
      <c r="D208" s="276"/>
      <c r="E208" s="276"/>
      <c r="F208" s="298" t="s">
        <v>84</v>
      </c>
      <c r="G208" s="276"/>
      <c r="H208" s="276" t="s">
        <v>2197</v>
      </c>
      <c r="I208" s="276"/>
      <c r="J208" s="276"/>
      <c r="K208" s="320"/>
    </row>
    <row r="209" ht="15" customHeight="1">
      <c r="B209" s="299"/>
      <c r="C209" s="305"/>
      <c r="D209" s="276"/>
      <c r="E209" s="276"/>
      <c r="F209" s="298" t="s">
        <v>2034</v>
      </c>
      <c r="G209" s="276"/>
      <c r="H209" s="276" t="s">
        <v>2035</v>
      </c>
      <c r="I209" s="276"/>
      <c r="J209" s="276"/>
      <c r="K209" s="320"/>
    </row>
    <row r="210" ht="15" customHeight="1">
      <c r="B210" s="299"/>
      <c r="C210" s="276"/>
      <c r="D210" s="276"/>
      <c r="E210" s="276"/>
      <c r="F210" s="298" t="s">
        <v>2032</v>
      </c>
      <c r="G210" s="276"/>
      <c r="H210" s="276" t="s">
        <v>2198</v>
      </c>
      <c r="I210" s="276"/>
      <c r="J210" s="276"/>
      <c r="K210" s="320"/>
    </row>
    <row r="211" ht="15" customHeight="1">
      <c r="B211" s="337"/>
      <c r="C211" s="305"/>
      <c r="D211" s="305"/>
      <c r="E211" s="305"/>
      <c r="F211" s="298" t="s">
        <v>90</v>
      </c>
      <c r="G211" s="283"/>
      <c r="H211" s="324" t="s">
        <v>89</v>
      </c>
      <c r="I211" s="324"/>
      <c r="J211" s="324"/>
      <c r="K211" s="338"/>
    </row>
    <row r="212" ht="15" customHeight="1">
      <c r="B212" s="337"/>
      <c r="C212" s="305"/>
      <c r="D212" s="305"/>
      <c r="E212" s="305"/>
      <c r="F212" s="298" t="s">
        <v>2036</v>
      </c>
      <c r="G212" s="283"/>
      <c r="H212" s="324" t="s">
        <v>2199</v>
      </c>
      <c r="I212" s="324"/>
      <c r="J212" s="324"/>
      <c r="K212" s="338"/>
    </row>
    <row r="213" ht="15" customHeight="1">
      <c r="B213" s="337"/>
      <c r="C213" s="305"/>
      <c r="D213" s="305"/>
      <c r="E213" s="305"/>
      <c r="F213" s="339"/>
      <c r="G213" s="283"/>
      <c r="H213" s="340"/>
      <c r="I213" s="340"/>
      <c r="J213" s="340"/>
      <c r="K213" s="338"/>
    </row>
    <row r="214" ht="15" customHeight="1">
      <c r="B214" s="337"/>
      <c r="C214" s="276" t="s">
        <v>2161</v>
      </c>
      <c r="D214" s="305"/>
      <c r="E214" s="305"/>
      <c r="F214" s="298">
        <v>1</v>
      </c>
      <c r="G214" s="283"/>
      <c r="H214" s="324" t="s">
        <v>2200</v>
      </c>
      <c r="I214" s="324"/>
      <c r="J214" s="324"/>
      <c r="K214" s="338"/>
    </row>
    <row r="215" ht="15" customHeight="1">
      <c r="B215" s="337"/>
      <c r="C215" s="305"/>
      <c r="D215" s="305"/>
      <c r="E215" s="305"/>
      <c r="F215" s="298">
        <v>2</v>
      </c>
      <c r="G215" s="283"/>
      <c r="H215" s="324" t="s">
        <v>2201</v>
      </c>
      <c r="I215" s="324"/>
      <c r="J215" s="324"/>
      <c r="K215" s="338"/>
    </row>
    <row r="216" ht="15" customHeight="1">
      <c r="B216" s="337"/>
      <c r="C216" s="305"/>
      <c r="D216" s="305"/>
      <c r="E216" s="305"/>
      <c r="F216" s="298">
        <v>3</v>
      </c>
      <c r="G216" s="283"/>
      <c r="H216" s="324" t="s">
        <v>2202</v>
      </c>
      <c r="I216" s="324"/>
      <c r="J216" s="324"/>
      <c r="K216" s="338"/>
    </row>
    <row r="217" ht="15" customHeight="1">
      <c r="B217" s="337"/>
      <c r="C217" s="305"/>
      <c r="D217" s="305"/>
      <c r="E217" s="305"/>
      <c r="F217" s="298">
        <v>4</v>
      </c>
      <c r="G217" s="283"/>
      <c r="H217" s="324" t="s">
        <v>2203</v>
      </c>
      <c r="I217" s="324"/>
      <c r="J217" s="324"/>
      <c r="K217" s="338"/>
    </row>
    <row r="218" ht="12.75" customHeight="1">
      <c r="B218" s="341"/>
      <c r="C218" s="342"/>
      <c r="D218" s="342"/>
      <c r="E218" s="342"/>
      <c r="F218" s="342"/>
      <c r="G218" s="342"/>
      <c r="H218" s="342"/>
      <c r="I218" s="342"/>
      <c r="J218" s="342"/>
      <c r="K218" s="343"/>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DESKTOP-K2VMR02\Martina Havířová</dc:creator>
  <cp:lastModifiedBy>DESKTOP-K2VMR02\Martina Havířová</cp:lastModifiedBy>
  <dcterms:created xsi:type="dcterms:W3CDTF">2019-04-16T09:30:44Z</dcterms:created>
  <dcterms:modified xsi:type="dcterms:W3CDTF">2019-04-16T09:30:49Z</dcterms:modified>
</cp:coreProperties>
</file>